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" yWindow="0" windowWidth="9552" windowHeight="11124" tabRatio="850"/>
  </bookViews>
  <sheets>
    <sheet name="BP - Krycí list" sheetId="25" r:id="rId1"/>
    <sheet name="BP - Rekapitulace" sheetId="26" r:id="rId2"/>
    <sheet name="BP - Položky" sheetId="27" r:id="rId3"/>
    <sheet name="VzorPolozky (2)" sheetId="23" state="hidden" r:id="rId4"/>
    <sheet name="Pokyny pro vyplnění (2)" sheetId="21" state="hidden" r:id="rId5"/>
    <sheet name="VzorPolozky" sheetId="7" state="hidden" r:id="rId6"/>
    <sheet name="Pokyny pro vyplnění" sheetId="5" state="hidden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CAS1">#REF!</definedName>
    <definedName name="_CAS2">#REF!</definedName>
    <definedName name="_CAS3">#REF!</definedName>
    <definedName name="_CAS4">#REF!</definedName>
    <definedName name="_CAS5">#REF!</definedName>
    <definedName name="_DAT1">#REF!</definedName>
    <definedName name="_DAT2">#REF!</definedName>
    <definedName name="_DAT3">#REF!</definedName>
    <definedName name="_DAT4">#REF!</definedName>
    <definedName name="_xlnm._FilterDatabase" localSheetId="2" hidden="1">'BP - Položky'!$A$6:$G$484</definedName>
    <definedName name="_FMA4">#REF!</definedName>
    <definedName name="_NA1">#REF!</definedName>
    <definedName name="_NA2">#REF!</definedName>
    <definedName name="_NA3">#REF!</definedName>
    <definedName name="_NA4">#REF!</definedName>
    <definedName name="_NA5">#REF!</definedName>
    <definedName name="_POP1">#REF!</definedName>
    <definedName name="_POP2">#REF!</definedName>
    <definedName name="_POP3">#REF!</definedName>
    <definedName name="_POP4">#REF!</definedName>
    <definedName name="_REV1">#REF!</definedName>
    <definedName name="_REV2">#REF!</definedName>
    <definedName name="_REV3">#REF!</definedName>
    <definedName name="_REV4">#REF!</definedName>
    <definedName name="_ROZ1">#REF!</definedName>
    <definedName name="_ROZ10">#REF!</definedName>
    <definedName name="_ROZ11">#REF!</definedName>
    <definedName name="_ROZ2">#REF!</definedName>
    <definedName name="_ROZ3">#REF!</definedName>
    <definedName name="_ROZ4">#REF!</definedName>
    <definedName name="_ROZ5">#REF!</definedName>
    <definedName name="_ROZ6">#REF!</definedName>
    <definedName name="_ROZ7">#REF!</definedName>
    <definedName name="_ROZ8">#REF!</definedName>
    <definedName name="_ROZ9">#REF!</definedName>
    <definedName name="_SO16" hidden="1">{#N/A,#N/A,TRUE,"Krycí list"}</definedName>
    <definedName name="A" hidden="1">{#N/A,#N/A,TRUE,"Krycí list"}</definedName>
    <definedName name="aaa" hidden="1">{#N/A,#N/A,TRUE,"Krycí list"}</definedName>
    <definedName name="aaaaaaaa" hidden="1">{#N/A,#N/A,TRUE,"Krycí list"}</definedName>
    <definedName name="B" hidden="1">{#N/A,#N/A,TRUE,"Krycí list"}</definedName>
    <definedName name="CDOK">#REF!</definedName>
    <definedName name="CDOK1">#REF!</definedName>
    <definedName name="CDOK2">#REF!</definedName>
    <definedName name="CenaCelkem">#REF!</definedName>
    <definedName name="CenaCelkemBezDPH">#REF!</definedName>
    <definedName name="cisloobjektu" localSheetId="0">'BP - Krycí list'!$A$5</definedName>
    <definedName name="cisloobjektu" localSheetId="2">'[1]Krycí list'!$A$5</definedName>
    <definedName name="cisloobjektu" localSheetId="1">'[1]Krycí list'!$A$5</definedName>
    <definedName name="cisloobjektu">#REF!</definedName>
    <definedName name="CisloRozpoctu" localSheetId="4">'[2]Krycí list'!$C$2</definedName>
    <definedName name="CisloRozpoctu" localSheetId="3">'[2]Krycí list'!$C$2</definedName>
    <definedName name="CisloRozpoctu">'[3]Krycí list'!$C$2</definedName>
    <definedName name="cislostavby" localSheetId="0">'BP - Krycí list'!$A$7</definedName>
    <definedName name="cislostavby" localSheetId="2">'[1]Krycí list'!$A$7</definedName>
    <definedName name="cislostavby" localSheetId="1">'[1]Krycí list'!$A$7</definedName>
    <definedName name="cislostavby" localSheetId="4">'[2]Krycí list'!$A$7</definedName>
    <definedName name="cislostavby" localSheetId="3">'[2]Krycí list'!$A$7</definedName>
    <definedName name="cislostavby">'[3]Krycí list'!$A$7</definedName>
    <definedName name="CisloStavebnihoRozpoctu">#REF!</definedName>
    <definedName name="dadresa">#REF!</definedName>
    <definedName name="Datum" localSheetId="0">'BP - Krycí list'!$B$27</definedName>
    <definedName name="Datum">#REF!</definedName>
    <definedName name="Dil" localSheetId="1">'BP - Rekapitulace'!$A$6</definedName>
    <definedName name="Dil">#REF!</definedName>
    <definedName name="dmisto">#REF!</definedName>
    <definedName name="Dodavka" localSheetId="0">[1]Rekapitulace!$G$27</definedName>
    <definedName name="Dodavka" localSheetId="2">[1]Rekapitulace!$G$27</definedName>
    <definedName name="Dodavka" localSheetId="1">'BP - Rekapitulace'!$G$27</definedName>
    <definedName name="Dodavka">[4]Rekapitulace!$G$17</definedName>
    <definedName name="Dodavka0" localSheetId="0">[1]Položky!#REF!</definedName>
    <definedName name="Dodavka0" localSheetId="2">'BP - Položky'!#REF!</definedName>
    <definedName name="Dodavka0" localSheetId="1">[1]Položky!#REF!</definedName>
    <definedName name="Dodavka0">#REF!</definedName>
    <definedName name="DPHSni" localSheetId="4">[5]Stavba!$G$24</definedName>
    <definedName name="DPHSni" localSheetId="3">[5]Stavba!$G$24</definedName>
    <definedName name="DPHSni">[6]Stavba!$G$24</definedName>
    <definedName name="DPHZakl">#REF!</definedName>
    <definedName name="FVCWREC" hidden="1">{#N/A,#N/A,TRUE,"Krycí list"}</definedName>
    <definedName name="HSV" localSheetId="0">[1]Rekapitulace!$E$27</definedName>
    <definedName name="HSV" localSheetId="2">[1]Rekapitulace!$E$27</definedName>
    <definedName name="HSV" localSheetId="1">'BP - Rekapitulace'!$E$27</definedName>
    <definedName name="HSV">[4]Rekapitulace!$E$17</definedName>
    <definedName name="HSV0" localSheetId="0">[1]Položky!#REF!</definedName>
    <definedName name="HSV0" localSheetId="2">'BP - Položky'!#REF!</definedName>
    <definedName name="HSV0" localSheetId="1">[1]Položky!#REF!</definedName>
    <definedName name="HSV0">#REF!</definedName>
    <definedName name="HZS" localSheetId="0">[1]Rekapitulace!$I$27</definedName>
    <definedName name="HZS" localSheetId="2">[1]Rekapitulace!$I$27</definedName>
    <definedName name="HZS" localSheetId="1">'BP - Rekapitulace'!$I$27</definedName>
    <definedName name="HZS">#REF!</definedName>
    <definedName name="HZS0" localSheetId="0">[1]Položky!#REF!</definedName>
    <definedName name="HZS0" localSheetId="2">'BP - Položky'!#REF!</definedName>
    <definedName name="HZS0" localSheetId="1">[1]Položky!#REF!</definedName>
    <definedName name="HZS0">#REF!</definedName>
    <definedName name="CHVALIL1">#REF!</definedName>
    <definedName name="JKSO" localSheetId="0">'BP - Krycí list'!$G$2</definedName>
    <definedName name="JKSO">#REF!</definedName>
    <definedName name="KONTROL1">#REF!</definedName>
    <definedName name="KONTROL2">#REF!</definedName>
    <definedName name="KONTROL3">#REF!</definedName>
    <definedName name="KONTROL4">#REF!</definedName>
    <definedName name="Mena" localSheetId="4">[5]Stavba!$J$29</definedName>
    <definedName name="Mena" localSheetId="3">[5]Stavba!$J$29</definedName>
    <definedName name="Mena">[6]Stavba!$J$29</definedName>
    <definedName name="mila" hidden="1">{#N/A,#N/A,TRUE,"Krycí list"}</definedName>
    <definedName name="MistoStavby">#REF!</definedName>
    <definedName name="MJ" localSheetId="0">'BP - Krycí list'!$G$5</definedName>
    <definedName name="MJ">#REF!</definedName>
    <definedName name="Mont" localSheetId="0">[1]Rekapitulace!$H$27</definedName>
    <definedName name="Mont" localSheetId="2">[1]Rekapitulace!$H$27</definedName>
    <definedName name="Mont" localSheetId="1">'BP - Rekapitulace'!$H$27</definedName>
    <definedName name="Mont">[4]Rekapitulace!$H$17</definedName>
    <definedName name="Montaz0" localSheetId="0">[1]Položky!#REF!</definedName>
    <definedName name="Montaz0" localSheetId="2">'BP - Položky'!#REF!</definedName>
    <definedName name="Montaz0" localSheetId="1">[1]Položky!#REF!</definedName>
    <definedName name="Montaz0">#REF!</definedName>
    <definedName name="NAZEV">#REF!</definedName>
    <definedName name="NazevDilu" localSheetId="1">'BP - Rekapitulace'!$B$6</definedName>
    <definedName name="NazevDilu">#REF!</definedName>
    <definedName name="nazevobjektu" localSheetId="0">'BP - Krycí list'!$C$5</definedName>
    <definedName name="nazevobjektu" localSheetId="2">'[1]Krycí list'!$C$5</definedName>
    <definedName name="nazevobjektu" localSheetId="1">'[1]Krycí list'!$C$5</definedName>
    <definedName name="nazevobjektu">#REF!</definedName>
    <definedName name="NazevRozpoctu" localSheetId="4">'[2]Krycí list'!$D$2</definedName>
    <definedName name="NazevRozpoctu" localSheetId="3">'[2]Krycí list'!$D$2</definedName>
    <definedName name="NazevRozpoctu">'[3]Krycí list'!$D$2</definedName>
    <definedName name="nazevstavby" localSheetId="0">'BP - Krycí list'!$C$7</definedName>
    <definedName name="nazevstavby" localSheetId="2">'[1]Krycí list'!$C$7</definedName>
    <definedName name="nazevstavby" localSheetId="1">'[1]Krycí list'!$C$7</definedName>
    <definedName name="nazevstavby" localSheetId="4">'[2]Krycí list'!$C$7</definedName>
    <definedName name="nazevstavby" localSheetId="3">'[2]Krycí list'!$C$7</definedName>
    <definedName name="nazevstavby">'[3]Krycí list'!$C$7</definedName>
    <definedName name="NazevStavebnihoRozpoctu">#REF!</definedName>
    <definedName name="_xlnm.Print_Titles" localSheetId="2">'BP - Položky'!$1:$6</definedName>
    <definedName name="_xlnm.Print_Titles" localSheetId="1">'BP - Rekapitulace'!$1:$6</definedName>
    <definedName name="_xlnm.Print_Titles">#REF!</definedName>
    <definedName name="nový" hidden="1">{#N/A,#N/A,TRUE,"Krycí list"}</definedName>
    <definedName name="oadresa">#REF!</definedName>
    <definedName name="Objednatel" localSheetId="0">'BP - Krycí list'!$C$10</definedName>
    <definedName name="Objednatel">#REF!</definedName>
    <definedName name="_xlnm.Print_Area" localSheetId="0">'BP - Krycí list'!$A$1:$G$45</definedName>
    <definedName name="_xlnm.Print_Area" localSheetId="2">'BP - Položky'!$A$1:$G$484</definedName>
    <definedName name="_xlnm.Print_Area" localSheetId="1">'BP - Rekapitulace'!$A$1:$I$41</definedName>
    <definedName name="P1_Build_001">#REF!</definedName>
    <definedName name="P1_Build_003">#REF!</definedName>
    <definedName name="P2_Build_300">#REF!</definedName>
    <definedName name="P2_Build_302">#REF!</definedName>
    <definedName name="P2_Build_303">#REF!</definedName>
    <definedName name="P2_Build_601">#REF!</definedName>
    <definedName name="P2_Build_602">#REF!</definedName>
    <definedName name="P3_Build_1001">#REF!</definedName>
    <definedName name="P3_Build_1002">#REF!</definedName>
    <definedName name="P3_Build_1003">#REF!</definedName>
    <definedName name="P3_Build_1004">#REF!</definedName>
    <definedName name="P3_Build_1005">#REF!</definedName>
    <definedName name="P3_Build_1006">#REF!</definedName>
    <definedName name="P3_Build_1007">#REF!</definedName>
    <definedName name="P3_Build_1008">#REF!</definedName>
    <definedName name="P3_Build_2001">#REF!</definedName>
    <definedName name="P3_Build_2002">#REF!</definedName>
    <definedName name="P3_Build_2003">#REF!</definedName>
    <definedName name="P3_Build_2005">#REF!</definedName>
    <definedName name="P3_Build_2006">#REF!</definedName>
    <definedName name="P3_Build_2007">#REF!</definedName>
    <definedName name="P3_Build_2008">#REF!</definedName>
    <definedName name="P3_Build_502">#REF!</definedName>
    <definedName name="P3_Build_503">#REF!</definedName>
    <definedName name="P3_Build_504">#REF!</definedName>
    <definedName name="P4_Build_100">#REF!</definedName>
    <definedName name="P4_Build_501">#REF!</definedName>
    <definedName name="P4_Build_505">#REF!</definedName>
    <definedName name="PACKAGE_1">#REF!</definedName>
    <definedName name="PACKAGE_2">#REF!</definedName>
    <definedName name="PACKAGE_3">#REF!</definedName>
    <definedName name="PACKAGE_4">#REF!</definedName>
    <definedName name="padresa">#REF!</definedName>
    <definedName name="pdic">#REF!</definedName>
    <definedName name="pico">#REF!</definedName>
    <definedName name="pmisto">#REF!</definedName>
    <definedName name="PocetMJ" localSheetId="0">'BP - Krycí list'!$G$6</definedName>
    <definedName name="PocetMJ" localSheetId="2">'[1]Krycí list'!$G$6</definedName>
    <definedName name="PocetMJ" localSheetId="1">'[1]Krycí list'!$G$6</definedName>
    <definedName name="PocetMJ" localSheetId="4">#REF!</definedName>
    <definedName name="PocetMJ" localSheetId="3">#REF!</definedName>
    <definedName name="PocetMJ">#REF!</definedName>
    <definedName name="PoptavkaID">#REF!</definedName>
    <definedName name="Poznamka" localSheetId="0">'BP - Krycí list'!$B$37</definedName>
    <definedName name="Poznamka">#REF!</definedName>
    <definedName name="pPSC">#REF!</definedName>
    <definedName name="Profese">#REF!</definedName>
    <definedName name="PROJEKT">#REF!</definedName>
    <definedName name="Projektant" localSheetId="0">'BP - Krycí list'!$C$8</definedName>
    <definedName name="Projektant" localSheetId="2">'[1]Krycí list'!$C$8</definedName>
    <definedName name="Projektant" localSheetId="1">'[1]Krycí list'!$C$8</definedName>
    <definedName name="Projektant">#REF!</definedName>
    <definedName name="PSV" localSheetId="0">[1]Rekapitulace!$F$27</definedName>
    <definedName name="PSV" localSheetId="2">[1]Rekapitulace!$F$27</definedName>
    <definedName name="PSV" localSheetId="1">'BP - Rekapitulace'!$F$27</definedName>
    <definedName name="PSV">[4]Rekapitulace!$F$17</definedName>
    <definedName name="PSV0" localSheetId="0">[1]Položky!#REF!</definedName>
    <definedName name="PSV0" localSheetId="2">'BP - Položky'!#REF!</definedName>
    <definedName name="PSV0" localSheetId="1">[1]Položky!#REF!</definedName>
    <definedName name="PSV0">#REF!</definedName>
    <definedName name="REV">#REF!</definedName>
    <definedName name="rozp" hidden="1">{#N/A,#N/A,TRUE,"Krycí list"}</definedName>
    <definedName name="SazbaDPH1" localSheetId="0">'BP - Krycí list'!$C$30</definedName>
    <definedName name="SazbaDPH1" localSheetId="2">'[1]Krycí list'!$C$30</definedName>
    <definedName name="SazbaDPH1" localSheetId="1">'[1]Krycí list'!$C$30</definedName>
    <definedName name="SazbaDPH1" localSheetId="4">'[2]Krycí list'!$C$30</definedName>
    <definedName name="SazbaDPH1" localSheetId="3">'[2]Krycí list'!$C$30</definedName>
    <definedName name="SazbaDPH1">'[3]Krycí list'!$C$30</definedName>
    <definedName name="SazbaDPH2" localSheetId="0">'BP - Krycí list'!$C$32</definedName>
    <definedName name="SazbaDPH2" localSheetId="2">'[1]Krycí list'!$C$32</definedName>
    <definedName name="SazbaDPH2" localSheetId="1">'[1]Krycí list'!$C$32</definedName>
    <definedName name="SazbaDPH2" localSheetId="4">'[2]Krycí list'!$C$32</definedName>
    <definedName name="SazbaDPH2" localSheetId="3">'[2]Krycí list'!$C$32</definedName>
    <definedName name="SazbaDPH2">'[3]Krycí list'!$C$32</definedName>
    <definedName name="SCHVALI1">#REF!</definedName>
    <definedName name="SCHVALIL1">#REF!</definedName>
    <definedName name="SCHVALIL2">#REF!</definedName>
    <definedName name="SCHVALIL3">#REF!</definedName>
    <definedName name="SCHVALIL4">#REF!</definedName>
    <definedName name="SCHVALIL5">#REF!</definedName>
    <definedName name="SloupecCC" localSheetId="2">'BP - Položky'!$G$6</definedName>
    <definedName name="SloupecCC" localSheetId="4">#REF!</definedName>
    <definedName name="SloupecCC" localSheetId="3">#REF!</definedName>
    <definedName name="SloupecCC">#REF!</definedName>
    <definedName name="SloupecCisloPol" localSheetId="2">'BP - Položky'!$B$6</definedName>
    <definedName name="SloupecCisloPol" localSheetId="4">#REF!</definedName>
    <definedName name="SloupecCisloPol" localSheetId="3">#REF!</definedName>
    <definedName name="SloupecCisloPol">#REF!</definedName>
    <definedName name="SloupecJC" localSheetId="2">'BP - Položky'!$F$6</definedName>
    <definedName name="SloupecJC" localSheetId="4">#REF!</definedName>
    <definedName name="SloupecJC" localSheetId="3">#REF!</definedName>
    <definedName name="SloupecJC">#REF!</definedName>
    <definedName name="SloupecMJ" localSheetId="2">'BP - Položky'!$D$6</definedName>
    <definedName name="SloupecMJ" localSheetId="4">#REF!</definedName>
    <definedName name="SloupecMJ" localSheetId="3">#REF!</definedName>
    <definedName name="SloupecMJ">#REF!</definedName>
    <definedName name="SloupecMnozstvi" localSheetId="2">'BP - Položky'!$E$6</definedName>
    <definedName name="SloupecMnozstvi" localSheetId="4">#REF!</definedName>
    <definedName name="SloupecMnozstvi" localSheetId="3">#REF!</definedName>
    <definedName name="SloupecMnozstvi">#REF!</definedName>
    <definedName name="SloupecNazPol" localSheetId="2">'BP - Položky'!$C$6</definedName>
    <definedName name="SloupecNazPol" localSheetId="4">#REF!</definedName>
    <definedName name="SloupecNazPol" localSheetId="3">#REF!</definedName>
    <definedName name="SloupecNazPol">#REF!</definedName>
    <definedName name="SloupecPC" localSheetId="2">'BP - Položky'!$A$6</definedName>
    <definedName name="SloupecPC" localSheetId="4">#REF!</definedName>
    <definedName name="SloupecPC" localSheetId="3">#REF!</definedName>
    <definedName name="SloupecPC">#REF!</definedName>
    <definedName name="smaz" hidden="1">{#N/A,#N/A,TRUE,"Krycí list"}</definedName>
    <definedName name="solver_lin" localSheetId="2" hidden="1">0</definedName>
    <definedName name="solver_num" localSheetId="2" hidden="1">0</definedName>
    <definedName name="solver_opt" localSheetId="2" hidden="1">'BP - Položky'!#REF!</definedName>
    <definedName name="solver_typ" localSheetId="2" hidden="1">1</definedName>
    <definedName name="solver_val" localSheetId="2" hidden="1">0</definedName>
    <definedName name="soupis" hidden="1">{#N/A,#N/A,TRUE,"Krycí list"}</definedName>
    <definedName name="soustava">#REF!</definedName>
    <definedName name="soustva">#REF!</definedName>
    <definedName name="SPD">#REF!</definedName>
    <definedName name="SSSSSS" hidden="1">{#N/A,#N/A,TRUE,"Krycí list"}</definedName>
    <definedName name="summary" hidden="1">{#N/A,#N/A,TRUE,"Krycí list"}</definedName>
    <definedName name="tab">#REF!</definedName>
    <definedName name="Typ" localSheetId="0">[1]Položky!#REF!</definedName>
    <definedName name="Typ" localSheetId="2">'BP - Položky'!#REF!</definedName>
    <definedName name="Typ" localSheetId="1">[1]Položky!#REF!</definedName>
    <definedName name="Typ">#REF!</definedName>
    <definedName name="UKOL">#REF!</definedName>
    <definedName name="VIZA" hidden="1">{#N/A,#N/A,TRUE,"Krycí list"}</definedName>
    <definedName name="VIZA12" hidden="1">{#N/A,#N/A,TRUE,"Krycí list"}</definedName>
    <definedName name="viza2" hidden="1">{#N/A,#N/A,TRUE,"Krycí list"}</definedName>
    <definedName name="VN" hidden="1">{#N/A,#N/A,TRUE,"Krycí list"}</definedName>
    <definedName name="VRN" localSheetId="0">[1]Rekapitulace!$H$40</definedName>
    <definedName name="VRN" localSheetId="2">[1]Rekapitulace!$H$40</definedName>
    <definedName name="VRN" localSheetId="1">'BP - Rekapitulace'!$H$40</definedName>
    <definedName name="VRN">#REF!</definedName>
    <definedName name="VRNKc" localSheetId="0">[1]Rekapitulace!#REF!</definedName>
    <definedName name="VRNKc" localSheetId="2">[1]Rekapitulace!#REF!</definedName>
    <definedName name="VRNKc" localSheetId="1">'BP - Rekapitulace'!#REF!</definedName>
    <definedName name="VRNKc">#REF!</definedName>
    <definedName name="VRNnazev" localSheetId="0">[1]Rekapitulace!#REF!</definedName>
    <definedName name="VRNnazev" localSheetId="2">[1]Rekapitulace!#REF!</definedName>
    <definedName name="VRNnazev" localSheetId="1">'BP - Rekapitulace'!#REF!</definedName>
    <definedName name="VRNnazev">#REF!</definedName>
    <definedName name="VRNproc" localSheetId="0">[1]Rekapitulace!#REF!</definedName>
    <definedName name="VRNproc" localSheetId="2">[1]Rekapitulace!#REF!</definedName>
    <definedName name="VRNproc" localSheetId="1">'BP - Rekapitulace'!#REF!</definedName>
    <definedName name="VRNproc">#REF!</definedName>
    <definedName name="VRNzakl" localSheetId="0">[1]Rekapitulace!#REF!</definedName>
    <definedName name="VRNzakl" localSheetId="2">[1]Rekapitulace!#REF!</definedName>
    <definedName name="VRNzakl" localSheetId="1">'BP - Rekapitulace'!#REF!</definedName>
    <definedName name="VRNzakl">#REF!</definedName>
    <definedName name="Vypracoval">#REF!</definedName>
    <definedName name="wrn.Kontrolní._.rozpočet." hidden="1">{#N/A,#N/A,TRUE,"Krycí list"}</definedName>
    <definedName name="wrn.Kontrolní._.rozpoeet." hidden="1">{#N/A,#N/A,TRUE,"Krycí list"}</definedName>
    <definedName name="Zakazka" localSheetId="0">'BP - Krycí list'!$G$11</definedName>
    <definedName name="Zakazka">#REF!</definedName>
    <definedName name="ZAKAZNIK">#REF!</definedName>
    <definedName name="Zaklad22" localSheetId="0">'BP - Krycí list'!$F$32</definedName>
    <definedName name="Zaklad22">#REF!</definedName>
    <definedName name="Zaklad5" localSheetId="0">'BP - Krycí list'!$F$30</definedName>
    <definedName name="Zaklad5">#REF!</definedName>
    <definedName name="ZakladDPHSni" localSheetId="4">[5]Stavba!$G$23</definedName>
    <definedName name="ZakladDPHSni" localSheetId="3">[5]Stavba!$G$23</definedName>
    <definedName name="ZakladDPHSni">[6]Stavba!$G$23</definedName>
    <definedName name="ZakladDPHZakl">#REF!</definedName>
    <definedName name="ZaObjednatele">#REF!</definedName>
    <definedName name="Zaokrouhleni" localSheetId="4">[5]Stavba!$G$27</definedName>
    <definedName name="Zaokrouhleni" localSheetId="3">[5]Stavba!$G$27</definedName>
    <definedName name="Zaokrouhleni">[6]Stavba!$G$27</definedName>
    <definedName name="Zařazení">#REF!</definedName>
    <definedName name="ZaZhotovitele">#REF!</definedName>
    <definedName name="Zhotovitel" localSheetId="0">'BP - Krycí list'!$C$11:$E$11</definedName>
    <definedName name="Zhotovitel">#REF!</definedName>
    <definedName name="ZPRAC1">#REF!</definedName>
    <definedName name="ZPRAC2">#REF!</definedName>
    <definedName name="ZPRAC3">#REF!</definedName>
    <definedName name="ZPRAC4">#REF!</definedName>
  </definedNames>
  <calcPr calcId="145621"/>
</workbook>
</file>

<file path=xl/calcChain.xml><?xml version="1.0" encoding="utf-8"?>
<calcChain xmlns="http://schemas.openxmlformats.org/spreadsheetml/2006/main">
  <c r="C484" i="27" l="1"/>
  <c r="BE483" i="27"/>
  <c r="BD483" i="27"/>
  <c r="BC483" i="27"/>
  <c r="BB483" i="27"/>
  <c r="G483" i="27"/>
  <c r="BA483" i="27" s="1"/>
  <c r="BE482" i="27"/>
  <c r="BD482" i="27"/>
  <c r="BC482" i="27"/>
  <c r="BB482" i="27"/>
  <c r="G482" i="27"/>
  <c r="BA482" i="27" s="1"/>
  <c r="BE481" i="27"/>
  <c r="BD481" i="27"/>
  <c r="BC481" i="27"/>
  <c r="BB481" i="27"/>
  <c r="G481" i="27"/>
  <c r="BA481" i="27" s="1"/>
  <c r="BE480" i="27"/>
  <c r="BD480" i="27"/>
  <c r="BC480" i="27"/>
  <c r="BB480" i="27"/>
  <c r="G480" i="27"/>
  <c r="BA480" i="27" s="1"/>
  <c r="BE479" i="27"/>
  <c r="BD479" i="27"/>
  <c r="BC479" i="27"/>
  <c r="BB479" i="27"/>
  <c r="G479" i="27"/>
  <c r="BA479" i="27" s="1"/>
  <c r="BE478" i="27"/>
  <c r="BD478" i="27"/>
  <c r="BC478" i="27"/>
  <c r="BB478" i="27"/>
  <c r="G478" i="27"/>
  <c r="BA478" i="27" s="1"/>
  <c r="BE477" i="27"/>
  <c r="BD477" i="27"/>
  <c r="BC477" i="27"/>
  <c r="BB477" i="27"/>
  <c r="G477" i="27"/>
  <c r="BA477" i="27" s="1"/>
  <c r="C475" i="27"/>
  <c r="BE474" i="27"/>
  <c r="BE475" i="27" s="1"/>
  <c r="BC474" i="27"/>
  <c r="BC475" i="27" s="1"/>
  <c r="BB474" i="27"/>
  <c r="BB475" i="27" s="1"/>
  <c r="BA474" i="27"/>
  <c r="BA475" i="27" s="1"/>
  <c r="G474" i="27"/>
  <c r="BD474" i="27" s="1"/>
  <c r="BD475" i="27" s="1"/>
  <c r="C472" i="27"/>
  <c r="BE469" i="27"/>
  <c r="BE472" i="27" s="1"/>
  <c r="BD469" i="27"/>
  <c r="BD472" i="27" s="1"/>
  <c r="BC469" i="27"/>
  <c r="BC472" i="27" s="1"/>
  <c r="BA469" i="27"/>
  <c r="BA472" i="27" s="1"/>
  <c r="G469" i="27"/>
  <c r="BB469" i="27" s="1"/>
  <c r="BB472" i="27" s="1"/>
  <c r="C467" i="27"/>
  <c r="BE463" i="27"/>
  <c r="BE467" i="27" s="1"/>
  <c r="BD463" i="27"/>
  <c r="BD467" i="27" s="1"/>
  <c r="BC463" i="27"/>
  <c r="BC467" i="27" s="1"/>
  <c r="BA463" i="27"/>
  <c r="BA467" i="27" s="1"/>
  <c r="G463" i="27"/>
  <c r="G467" i="27" s="1"/>
  <c r="F23" i="26" s="1"/>
  <c r="C461" i="27"/>
  <c r="BE460" i="27"/>
  <c r="BD460" i="27"/>
  <c r="BC460" i="27"/>
  <c r="BA460" i="27"/>
  <c r="G460" i="27"/>
  <c r="BB460" i="27" s="1"/>
  <c r="BE456" i="27"/>
  <c r="BD456" i="27"/>
  <c r="BC456" i="27"/>
  <c r="BA456" i="27"/>
  <c r="G456" i="27"/>
  <c r="BB456" i="27" s="1"/>
  <c r="BE454" i="27"/>
  <c r="BD454" i="27"/>
  <c r="BC454" i="27"/>
  <c r="BA454" i="27"/>
  <c r="G454" i="27"/>
  <c r="BB454" i="27" s="1"/>
  <c r="BE451" i="27"/>
  <c r="BD451" i="27"/>
  <c r="BC451" i="27"/>
  <c r="BA451" i="27"/>
  <c r="G451" i="27"/>
  <c r="BB451" i="27" s="1"/>
  <c r="BE447" i="27"/>
  <c r="BD447" i="27"/>
  <c r="BC447" i="27"/>
  <c r="BA447" i="27"/>
  <c r="G447" i="27"/>
  <c r="BB447" i="27" s="1"/>
  <c r="BE445" i="27"/>
  <c r="BD445" i="27"/>
  <c r="BC445" i="27"/>
  <c r="BA445" i="27"/>
  <c r="G445" i="27"/>
  <c r="BB445" i="27" s="1"/>
  <c r="BE439" i="27"/>
  <c r="BD439" i="27"/>
  <c r="BC439" i="27"/>
  <c r="BA439" i="27"/>
  <c r="G439" i="27"/>
  <c r="BB439" i="27" s="1"/>
  <c r="BE431" i="27"/>
  <c r="BD431" i="27"/>
  <c r="BC431" i="27"/>
  <c r="BA431" i="27"/>
  <c r="G431" i="27"/>
  <c r="BB431" i="27" s="1"/>
  <c r="BE427" i="27"/>
  <c r="BD427" i="27"/>
  <c r="BC427" i="27"/>
  <c r="BA427" i="27"/>
  <c r="G427" i="27"/>
  <c r="BB427" i="27" s="1"/>
  <c r="BE426" i="27"/>
  <c r="BD426" i="27"/>
  <c r="BC426" i="27"/>
  <c r="BA426" i="27"/>
  <c r="G426" i="27"/>
  <c r="BB426" i="27" s="1"/>
  <c r="BE421" i="27"/>
  <c r="BD421" i="27"/>
  <c r="BC421" i="27"/>
  <c r="BA421" i="27"/>
  <c r="G421" i="27"/>
  <c r="BB421" i="27" s="1"/>
  <c r="C419" i="27"/>
  <c r="BE418" i="27"/>
  <c r="BD418" i="27"/>
  <c r="BC418" i="27"/>
  <c r="BA418" i="27"/>
  <c r="G418" i="27"/>
  <c r="BB418" i="27" s="1"/>
  <c r="BE416" i="27"/>
  <c r="BD416" i="27"/>
  <c r="BC416" i="27"/>
  <c r="BA416" i="27"/>
  <c r="G416" i="27"/>
  <c r="BB416" i="27" s="1"/>
  <c r="BE414" i="27"/>
  <c r="BD414" i="27"/>
  <c r="BC414" i="27"/>
  <c r="BA414" i="27"/>
  <c r="G414" i="27"/>
  <c r="C412" i="27"/>
  <c r="BE411" i="27"/>
  <c r="BD411" i="27"/>
  <c r="BC411" i="27"/>
  <c r="BA411" i="27"/>
  <c r="G411" i="27"/>
  <c r="BB411" i="27" s="1"/>
  <c r="BE410" i="27"/>
  <c r="BD410" i="27"/>
  <c r="BC410" i="27"/>
  <c r="BA410" i="27"/>
  <c r="G410" i="27"/>
  <c r="BB410" i="27" s="1"/>
  <c r="BE405" i="27"/>
  <c r="BD405" i="27"/>
  <c r="BC405" i="27"/>
  <c r="BA405" i="27"/>
  <c r="G405" i="27"/>
  <c r="BB405" i="27" s="1"/>
  <c r="BE399" i="27"/>
  <c r="BD399" i="27"/>
  <c r="BC399" i="27"/>
  <c r="BA399" i="27"/>
  <c r="G399" i="27"/>
  <c r="C397" i="27"/>
  <c r="BE396" i="27"/>
  <c r="BD396" i="27"/>
  <c r="BC396" i="27"/>
  <c r="BA396" i="27"/>
  <c r="G396" i="27"/>
  <c r="BB396" i="27" s="1"/>
  <c r="BE394" i="27"/>
  <c r="BD394" i="27"/>
  <c r="BC394" i="27"/>
  <c r="BA394" i="27"/>
  <c r="G394" i="27"/>
  <c r="BB394" i="27" s="1"/>
  <c r="BE392" i="27"/>
  <c r="BD392" i="27"/>
  <c r="BC392" i="27"/>
  <c r="BA392" i="27"/>
  <c r="G392" i="27"/>
  <c r="BB392" i="27" s="1"/>
  <c r="C390" i="27"/>
  <c r="BE382" i="27"/>
  <c r="BD382" i="27"/>
  <c r="BC382" i="27"/>
  <c r="BA382" i="27"/>
  <c r="G382" i="27"/>
  <c r="BB382" i="27" s="1"/>
  <c r="BE380" i="27"/>
  <c r="BD380" i="27"/>
  <c r="BC380" i="27"/>
  <c r="BA380" i="27"/>
  <c r="G380" i="27"/>
  <c r="BB380" i="27" s="1"/>
  <c r="BE375" i="27"/>
  <c r="BD375" i="27"/>
  <c r="BC375" i="27"/>
  <c r="BA375" i="27"/>
  <c r="G375" i="27"/>
  <c r="BB375" i="27" s="1"/>
  <c r="C373" i="27"/>
  <c r="BE372" i="27"/>
  <c r="BD372" i="27"/>
  <c r="BC372" i="27"/>
  <c r="BA372" i="27"/>
  <c r="G372" i="27"/>
  <c r="BB372" i="27" s="1"/>
  <c r="BE371" i="27"/>
  <c r="BD371" i="27"/>
  <c r="BC371" i="27"/>
  <c r="BA371" i="27"/>
  <c r="G371" i="27"/>
  <c r="BE370" i="27"/>
  <c r="BD370" i="27"/>
  <c r="BC370" i="27"/>
  <c r="BA370" i="27"/>
  <c r="G370" i="27"/>
  <c r="BB370" i="27" s="1"/>
  <c r="BE369" i="27"/>
  <c r="BD369" i="27"/>
  <c r="BC369" i="27"/>
  <c r="BA369" i="27"/>
  <c r="G369" i="27"/>
  <c r="BB369" i="27" s="1"/>
  <c r="C367" i="27"/>
  <c r="BE360" i="27"/>
  <c r="BD360" i="27"/>
  <c r="BC360" i="27"/>
  <c r="BA360" i="27"/>
  <c r="G360" i="27"/>
  <c r="BB360" i="27" s="1"/>
  <c r="BE358" i="27"/>
  <c r="BD358" i="27"/>
  <c r="BC358" i="27"/>
  <c r="BA358" i="27"/>
  <c r="G358" i="27"/>
  <c r="BB358" i="27" s="1"/>
  <c r="BE356" i="27"/>
  <c r="BD356" i="27"/>
  <c r="BC356" i="27"/>
  <c r="BA356" i="27"/>
  <c r="G356" i="27"/>
  <c r="BB356" i="27" s="1"/>
  <c r="C354" i="27"/>
  <c r="BE350" i="27"/>
  <c r="BD350" i="27"/>
  <c r="BC350" i="27"/>
  <c r="BA350" i="27"/>
  <c r="G350" i="27"/>
  <c r="BB350" i="27" s="1"/>
  <c r="BE343" i="27"/>
  <c r="BD343" i="27"/>
  <c r="BC343" i="27"/>
  <c r="BA343" i="27"/>
  <c r="G343" i="27"/>
  <c r="BE340" i="27"/>
  <c r="BD340" i="27"/>
  <c r="BC340" i="27"/>
  <c r="BA340" i="27"/>
  <c r="G340" i="27"/>
  <c r="BB340" i="27" s="1"/>
  <c r="C338" i="27"/>
  <c r="BE337" i="27"/>
  <c r="BE338" i="27" s="1"/>
  <c r="BD337" i="27"/>
  <c r="BD338" i="27" s="1"/>
  <c r="BC337" i="27"/>
  <c r="BC338" i="27" s="1"/>
  <c r="BB337" i="27"/>
  <c r="BB338" i="27" s="1"/>
  <c r="G337" i="27"/>
  <c r="G338" i="27" s="1"/>
  <c r="E14" i="26" s="1"/>
  <c r="C335" i="27"/>
  <c r="BE327" i="27"/>
  <c r="BD327" i="27"/>
  <c r="BC327" i="27"/>
  <c r="BB327" i="27"/>
  <c r="G327" i="27"/>
  <c r="BA327" i="27" s="1"/>
  <c r="BE322" i="27"/>
  <c r="BD322" i="27"/>
  <c r="BC322" i="27"/>
  <c r="BB322" i="27"/>
  <c r="G322" i="27"/>
  <c r="BA322" i="27" s="1"/>
  <c r="BE320" i="27"/>
  <c r="BD320" i="27"/>
  <c r="BC320" i="27"/>
  <c r="BB320" i="27"/>
  <c r="G320" i="27"/>
  <c r="BA320" i="27" s="1"/>
  <c r="BE318" i="27"/>
  <c r="BD318" i="27"/>
  <c r="BC318" i="27"/>
  <c r="BB318" i="27"/>
  <c r="G318" i="27"/>
  <c r="BA318" i="27" s="1"/>
  <c r="BE315" i="27"/>
  <c r="BD315" i="27"/>
  <c r="BC315" i="27"/>
  <c r="BB315" i="27"/>
  <c r="G315" i="27"/>
  <c r="BA315" i="27" s="1"/>
  <c r="BE312" i="27"/>
  <c r="BD312" i="27"/>
  <c r="BC312" i="27"/>
  <c r="BB312" i="27"/>
  <c r="G312" i="27"/>
  <c r="BA312" i="27" s="1"/>
  <c r="BE307" i="27"/>
  <c r="BD307" i="27"/>
  <c r="BC307" i="27"/>
  <c r="BB307" i="27"/>
  <c r="G307" i="27"/>
  <c r="C305" i="27"/>
  <c r="BD302" i="27"/>
  <c r="BC302" i="27"/>
  <c r="BB302" i="27"/>
  <c r="BA302" i="27"/>
  <c r="G302" i="27"/>
  <c r="BE258" i="27"/>
  <c r="BD258" i="27"/>
  <c r="BC258" i="27"/>
  <c r="BB258" i="27"/>
  <c r="G258" i="27"/>
  <c r="BA258" i="27" s="1"/>
  <c r="BE256" i="27"/>
  <c r="BD256" i="27"/>
  <c r="BC256" i="27"/>
  <c r="BB256" i="27"/>
  <c r="G256" i="27"/>
  <c r="BA256" i="27" s="1"/>
  <c r="BE252" i="27"/>
  <c r="BD252" i="27"/>
  <c r="BC252" i="27"/>
  <c r="BB252" i="27"/>
  <c r="G252" i="27"/>
  <c r="BA252" i="27" s="1"/>
  <c r="BE246" i="27"/>
  <c r="BD246" i="27"/>
  <c r="BC246" i="27"/>
  <c r="BB246" i="27"/>
  <c r="G246" i="27"/>
  <c r="BA246" i="27" s="1"/>
  <c r="BE244" i="27"/>
  <c r="BD244" i="27"/>
  <c r="BC244" i="27"/>
  <c r="BB244" i="27"/>
  <c r="G244" i="27"/>
  <c r="BA244" i="27" s="1"/>
  <c r="BE241" i="27"/>
  <c r="BD241" i="27"/>
  <c r="BC241" i="27"/>
  <c r="BB241" i="27"/>
  <c r="G241" i="27"/>
  <c r="BA241" i="27" s="1"/>
  <c r="BE236" i="27"/>
  <c r="BD236" i="27"/>
  <c r="BC236" i="27"/>
  <c r="BB236" i="27"/>
  <c r="G236" i="27"/>
  <c r="BA236" i="27" s="1"/>
  <c r="BE224" i="27"/>
  <c r="BD224" i="27"/>
  <c r="BC224" i="27"/>
  <c r="BB224" i="27"/>
  <c r="G224" i="27"/>
  <c r="BA224" i="27" s="1"/>
  <c r="BE222" i="27"/>
  <c r="BD222" i="27"/>
  <c r="BC222" i="27"/>
  <c r="BB222" i="27"/>
  <c r="G222" i="27"/>
  <c r="BA222" i="27" s="1"/>
  <c r="BE221" i="27"/>
  <c r="BD221" i="27"/>
  <c r="BC221" i="27"/>
  <c r="BB221" i="27"/>
  <c r="G221" i="27"/>
  <c r="BA221" i="27" s="1"/>
  <c r="BE219" i="27"/>
  <c r="BD219" i="27"/>
  <c r="BC219" i="27"/>
  <c r="BB219" i="27"/>
  <c r="G219" i="27"/>
  <c r="BA219" i="27" s="1"/>
  <c r="BE209" i="27"/>
  <c r="BD209" i="27"/>
  <c r="BC209" i="27"/>
  <c r="BB209" i="27"/>
  <c r="G209" i="27"/>
  <c r="BA209" i="27" s="1"/>
  <c r="BE187" i="27"/>
  <c r="BD187" i="27"/>
  <c r="BC187" i="27"/>
  <c r="BB187" i="27"/>
  <c r="G187" i="27"/>
  <c r="BA187" i="27" s="1"/>
  <c r="BE178" i="27"/>
  <c r="BD178" i="27"/>
  <c r="BC178" i="27"/>
  <c r="BB178" i="27"/>
  <c r="G178" i="27"/>
  <c r="BA178" i="27" s="1"/>
  <c r="BE167" i="27"/>
  <c r="BD167" i="27"/>
  <c r="BC167" i="27"/>
  <c r="BB167" i="27"/>
  <c r="G167" i="27"/>
  <c r="BA167" i="27" s="1"/>
  <c r="BE161" i="27"/>
  <c r="BD161" i="27"/>
  <c r="BC161" i="27"/>
  <c r="BB161" i="27"/>
  <c r="G161" i="27"/>
  <c r="BA161" i="27" s="1"/>
  <c r="BE141" i="27"/>
  <c r="BD141" i="27"/>
  <c r="BC141" i="27"/>
  <c r="BB141" i="27"/>
  <c r="G141" i="27"/>
  <c r="BA141" i="27" s="1"/>
  <c r="BE129" i="27"/>
  <c r="BD129" i="27"/>
  <c r="BC129" i="27"/>
  <c r="BB129" i="27"/>
  <c r="G129" i="27"/>
  <c r="BA129" i="27" s="1"/>
  <c r="BE121" i="27"/>
  <c r="BD121" i="27"/>
  <c r="BC121" i="27"/>
  <c r="BB121" i="27"/>
  <c r="G121" i="27"/>
  <c r="BA121" i="27" s="1"/>
  <c r="BE106" i="27"/>
  <c r="BD106" i="27"/>
  <c r="BC106" i="27"/>
  <c r="BB106" i="27"/>
  <c r="G106" i="27"/>
  <c r="BA106" i="27" s="1"/>
  <c r="BE104" i="27"/>
  <c r="BD104" i="27"/>
  <c r="BC104" i="27"/>
  <c r="BB104" i="27"/>
  <c r="G104" i="27"/>
  <c r="BA104" i="27" s="1"/>
  <c r="BE102" i="27"/>
  <c r="BD102" i="27"/>
  <c r="BC102" i="27"/>
  <c r="BB102" i="27"/>
  <c r="G102" i="27"/>
  <c r="BA102" i="27" s="1"/>
  <c r="BE101" i="27"/>
  <c r="BD101" i="27"/>
  <c r="BC101" i="27"/>
  <c r="BB101" i="27"/>
  <c r="G101" i="27"/>
  <c r="BA101" i="27" s="1"/>
  <c r="BE93" i="27"/>
  <c r="BD93" i="27"/>
  <c r="BC93" i="27"/>
  <c r="BB93" i="27"/>
  <c r="G93" i="27"/>
  <c r="BA93" i="27" s="1"/>
  <c r="BE82" i="27"/>
  <c r="BD82" i="27"/>
  <c r="BC82" i="27"/>
  <c r="BB82" i="27"/>
  <c r="G82" i="27"/>
  <c r="BA82" i="27" s="1"/>
  <c r="BE74" i="27"/>
  <c r="BD74" i="27"/>
  <c r="BC74" i="27"/>
  <c r="BB74" i="27"/>
  <c r="G74" i="27"/>
  <c r="BA74" i="27" s="1"/>
  <c r="BE56" i="27"/>
  <c r="BD56" i="27"/>
  <c r="BC56" i="27"/>
  <c r="BB56" i="27"/>
  <c r="G56" i="27"/>
  <c r="BA56" i="27" s="1"/>
  <c r="BE54" i="27"/>
  <c r="BD54" i="27"/>
  <c r="BC54" i="27"/>
  <c r="BB54" i="27"/>
  <c r="G54" i="27"/>
  <c r="BA54" i="27" s="1"/>
  <c r="BE52" i="27"/>
  <c r="BD52" i="27"/>
  <c r="BC52" i="27"/>
  <c r="BB52" i="27"/>
  <c r="G52" i="27"/>
  <c r="BA52" i="27" s="1"/>
  <c r="BE51" i="27"/>
  <c r="BD51" i="27"/>
  <c r="BC51" i="27"/>
  <c r="BB51" i="27"/>
  <c r="G51" i="27"/>
  <c r="BA51" i="27" s="1"/>
  <c r="BE50" i="27"/>
  <c r="BD50" i="27"/>
  <c r="BC50" i="27"/>
  <c r="BB50" i="27"/>
  <c r="G50" i="27"/>
  <c r="BA50" i="27" s="1"/>
  <c r="BE49" i="27"/>
  <c r="BD49" i="27"/>
  <c r="BC49" i="27"/>
  <c r="BB49" i="27"/>
  <c r="G49" i="27"/>
  <c r="C47" i="27"/>
  <c r="BE46" i="27"/>
  <c r="BE47" i="27" s="1"/>
  <c r="BD46" i="27"/>
  <c r="BD47" i="27" s="1"/>
  <c r="BC46" i="27"/>
  <c r="BC47" i="27" s="1"/>
  <c r="BB46" i="27"/>
  <c r="BB47" i="27" s="1"/>
  <c r="G46" i="27"/>
  <c r="BA46" i="27" s="1"/>
  <c r="BA47" i="27" s="1"/>
  <c r="C44" i="27"/>
  <c r="BE43" i="27"/>
  <c r="BD43" i="27"/>
  <c r="BC43" i="27"/>
  <c r="BB43" i="27"/>
  <c r="G43" i="27"/>
  <c r="BA43" i="27" s="1"/>
  <c r="BE40" i="27"/>
  <c r="BD40" i="27"/>
  <c r="BC40" i="27"/>
  <c r="BB40" i="27"/>
  <c r="G40" i="27"/>
  <c r="C38" i="27"/>
  <c r="BE34" i="27"/>
  <c r="BE38" i="27" s="1"/>
  <c r="BD34" i="27"/>
  <c r="BD38" i="27" s="1"/>
  <c r="BC34" i="27"/>
  <c r="BC38" i="27" s="1"/>
  <c r="BB34" i="27"/>
  <c r="BB38" i="27" s="1"/>
  <c r="G34" i="27"/>
  <c r="G38" i="27" s="1"/>
  <c r="E9" i="26" s="1"/>
  <c r="C32" i="27"/>
  <c r="BE30" i="27"/>
  <c r="BD30" i="27"/>
  <c r="BC30" i="27"/>
  <c r="BB30" i="27"/>
  <c r="G30" i="27"/>
  <c r="BA30" i="27" s="1"/>
  <c r="BE20" i="27"/>
  <c r="BD20" i="27"/>
  <c r="BC20" i="27"/>
  <c r="BB20" i="27"/>
  <c r="G20" i="27"/>
  <c r="C18" i="27"/>
  <c r="BE17" i="27"/>
  <c r="BD17" i="27"/>
  <c r="BC17" i="27"/>
  <c r="BB17" i="27"/>
  <c r="G17" i="27"/>
  <c r="BA17" i="27" s="1"/>
  <c r="BE16" i="27"/>
  <c r="BD16" i="27"/>
  <c r="BC16" i="27"/>
  <c r="BB16" i="27"/>
  <c r="G16" i="27"/>
  <c r="BA16" i="27" s="1"/>
  <c r="BE15" i="27"/>
  <c r="BD15" i="27"/>
  <c r="BC15" i="27"/>
  <c r="BB15" i="27"/>
  <c r="G15" i="27"/>
  <c r="BA15" i="27" s="1"/>
  <c r="BE14" i="27"/>
  <c r="BD14" i="27"/>
  <c r="BC14" i="27"/>
  <c r="BB14" i="27"/>
  <c r="G14" i="27"/>
  <c r="BA14" i="27" s="1"/>
  <c r="BE13" i="27"/>
  <c r="BD13" i="27"/>
  <c r="BC13" i="27"/>
  <c r="BB13" i="27"/>
  <c r="G13" i="27"/>
  <c r="BA13" i="27" s="1"/>
  <c r="BE10" i="27"/>
  <c r="BD10" i="27"/>
  <c r="BC10" i="27"/>
  <c r="BB10" i="27"/>
  <c r="G10" i="27"/>
  <c r="BA10" i="27" s="1"/>
  <c r="BE8" i="27"/>
  <c r="BD8" i="27"/>
  <c r="BC8" i="27"/>
  <c r="BB8" i="27"/>
  <c r="G8" i="27"/>
  <c r="BA8" i="27" s="1"/>
  <c r="C4" i="27"/>
  <c r="F3" i="27"/>
  <c r="C3" i="27"/>
  <c r="I26" i="26"/>
  <c r="H26" i="26"/>
  <c r="G26" i="26"/>
  <c r="F26" i="26"/>
  <c r="B26" i="26"/>
  <c r="A26" i="26"/>
  <c r="I25" i="26"/>
  <c r="G25" i="26"/>
  <c r="F25" i="26"/>
  <c r="E25" i="26"/>
  <c r="B25" i="26"/>
  <c r="A25" i="26"/>
  <c r="I24" i="26"/>
  <c r="H24" i="26"/>
  <c r="G24" i="26"/>
  <c r="E24" i="26"/>
  <c r="B24" i="26"/>
  <c r="A24" i="26"/>
  <c r="I23" i="26"/>
  <c r="H23" i="26"/>
  <c r="G23" i="26"/>
  <c r="E23" i="26"/>
  <c r="B23" i="26"/>
  <c r="A23" i="26"/>
  <c r="I22" i="26"/>
  <c r="H22" i="26"/>
  <c r="G22" i="26"/>
  <c r="E22" i="26"/>
  <c r="B22" i="26"/>
  <c r="A22" i="26"/>
  <c r="I21" i="26"/>
  <c r="H21" i="26"/>
  <c r="G21" i="26"/>
  <c r="E21" i="26"/>
  <c r="B21" i="26"/>
  <c r="A21" i="26"/>
  <c r="I20" i="26"/>
  <c r="H20" i="26"/>
  <c r="G20" i="26"/>
  <c r="E20" i="26"/>
  <c r="B20" i="26"/>
  <c r="A20" i="26"/>
  <c r="I19" i="26"/>
  <c r="H19" i="26"/>
  <c r="G19" i="26"/>
  <c r="E19" i="26"/>
  <c r="B19" i="26"/>
  <c r="A19" i="26"/>
  <c r="I18" i="26"/>
  <c r="H18" i="26"/>
  <c r="G18" i="26"/>
  <c r="E18" i="26"/>
  <c r="B18" i="26"/>
  <c r="A18" i="26"/>
  <c r="I17" i="26"/>
  <c r="H17" i="26"/>
  <c r="G17" i="26"/>
  <c r="E17" i="26"/>
  <c r="B17" i="26"/>
  <c r="A17" i="26"/>
  <c r="I16" i="26"/>
  <c r="H16" i="26"/>
  <c r="G16" i="26"/>
  <c r="E16" i="26"/>
  <c r="B16" i="26"/>
  <c r="A16" i="26"/>
  <c r="I15" i="26"/>
  <c r="H15" i="26"/>
  <c r="G15" i="26"/>
  <c r="E15" i="26"/>
  <c r="B15" i="26"/>
  <c r="A15" i="26"/>
  <c r="I14" i="26"/>
  <c r="H14" i="26"/>
  <c r="G14" i="26"/>
  <c r="F14" i="26"/>
  <c r="B14" i="26"/>
  <c r="A14" i="26"/>
  <c r="I13" i="26"/>
  <c r="H13" i="26"/>
  <c r="G13" i="26"/>
  <c r="F13" i="26"/>
  <c r="B13" i="26"/>
  <c r="A13" i="26"/>
  <c r="H12" i="26"/>
  <c r="G12" i="26"/>
  <c r="F12" i="26"/>
  <c r="B12" i="26"/>
  <c r="A12" i="26"/>
  <c r="I11" i="26"/>
  <c r="H11" i="26"/>
  <c r="G11" i="26"/>
  <c r="F11" i="26"/>
  <c r="B11" i="26"/>
  <c r="A11" i="26"/>
  <c r="I10" i="26"/>
  <c r="H10" i="26"/>
  <c r="G10" i="26"/>
  <c r="F10" i="26"/>
  <c r="B10" i="26"/>
  <c r="A10" i="26"/>
  <c r="I9" i="26"/>
  <c r="H9" i="26"/>
  <c r="G9" i="26"/>
  <c r="F9" i="26"/>
  <c r="B9" i="26"/>
  <c r="A9" i="26"/>
  <c r="I8" i="26"/>
  <c r="H8" i="26"/>
  <c r="G8" i="26"/>
  <c r="F8" i="26"/>
  <c r="B8" i="26"/>
  <c r="A8" i="26"/>
  <c r="I7" i="26"/>
  <c r="H7" i="26"/>
  <c r="G7" i="26"/>
  <c r="F7" i="26"/>
  <c r="B7" i="26"/>
  <c r="A7" i="26"/>
  <c r="C2" i="26"/>
  <c r="C1" i="26"/>
  <c r="C33" i="25"/>
  <c r="F33" i="25" s="1"/>
  <c r="C31" i="25"/>
  <c r="G21" i="25"/>
  <c r="D21" i="25"/>
  <c r="G20" i="25"/>
  <c r="D20" i="25"/>
  <c r="D19" i="25"/>
  <c r="G18" i="25"/>
  <c r="D18" i="25"/>
  <c r="C18" i="25"/>
  <c r="G17" i="25"/>
  <c r="D17" i="25"/>
  <c r="G16" i="25"/>
  <c r="D16" i="25"/>
  <c r="D15" i="25"/>
  <c r="C9" i="25"/>
  <c r="G7" i="25"/>
  <c r="C2" i="25"/>
  <c r="BA419" i="27" l="1"/>
  <c r="BC44" i="27"/>
  <c r="BD32" i="27"/>
  <c r="G27" i="26"/>
  <c r="BB32" i="27"/>
  <c r="BA367" i="27"/>
  <c r="BC32" i="27"/>
  <c r="BB44" i="27"/>
  <c r="G47" i="27"/>
  <c r="E11" i="26" s="1"/>
  <c r="BE32" i="27"/>
  <c r="BE367" i="27"/>
  <c r="G419" i="27"/>
  <c r="F21" i="26" s="1"/>
  <c r="BA354" i="27"/>
  <c r="BC390" i="27"/>
  <c r="G32" i="27"/>
  <c r="E8" i="26" s="1"/>
  <c r="BD305" i="27"/>
  <c r="BD390" i="27"/>
  <c r="BD484" i="27"/>
  <c r="G335" i="27"/>
  <c r="E13" i="26" s="1"/>
  <c r="BE419" i="27"/>
  <c r="BC373" i="27"/>
  <c r="G373" i="27"/>
  <c r="F17" i="26" s="1"/>
  <c r="BE390" i="27"/>
  <c r="BD412" i="27"/>
  <c r="BA412" i="27"/>
  <c r="G475" i="27"/>
  <c r="H25" i="26" s="1"/>
  <c r="H27" i="26" s="1"/>
  <c r="C17" i="25" s="1"/>
  <c r="BA34" i="27"/>
  <c r="BA38" i="27" s="1"/>
  <c r="BD44" i="27"/>
  <c r="BC354" i="27"/>
  <c r="BC367" i="27"/>
  <c r="BC18" i="27"/>
  <c r="BE44" i="27"/>
  <c r="BD335" i="27"/>
  <c r="BD354" i="27"/>
  <c r="BA390" i="27"/>
  <c r="BA397" i="27"/>
  <c r="BD373" i="27"/>
  <c r="G397" i="27"/>
  <c r="F19" i="26" s="1"/>
  <c r="BC461" i="27"/>
  <c r="BE18" i="27"/>
  <c r="BC397" i="27"/>
  <c r="BD461" i="27"/>
  <c r="BA484" i="27"/>
  <c r="BB367" i="27"/>
  <c r="BB397" i="27"/>
  <c r="G412" i="27"/>
  <c r="F20" i="26" s="1"/>
  <c r="BE461" i="27"/>
  <c r="BB463" i="27"/>
  <c r="BB467" i="27" s="1"/>
  <c r="BB305" i="27"/>
  <c r="BE354" i="27"/>
  <c r="BE397" i="27"/>
  <c r="BB414" i="27"/>
  <c r="BB419" i="27" s="1"/>
  <c r="BE373" i="27"/>
  <c r="G305" i="27"/>
  <c r="BC305" i="27"/>
  <c r="BA307" i="27"/>
  <c r="BA335" i="27" s="1"/>
  <c r="G354" i="27"/>
  <c r="F15" i="26" s="1"/>
  <c r="BB399" i="27"/>
  <c r="BB412" i="27" s="1"/>
  <c r="BE412" i="27"/>
  <c r="BC419" i="27"/>
  <c r="BE335" i="27"/>
  <c r="BE484" i="27"/>
  <c r="BD397" i="27"/>
  <c r="I27" i="26"/>
  <c r="C21" i="25" s="1"/>
  <c r="BA18" i="27"/>
  <c r="G44" i="27"/>
  <c r="E10" i="26" s="1"/>
  <c r="BE302" i="27"/>
  <c r="BE305" i="27" s="1"/>
  <c r="I12" i="26"/>
  <c r="BD367" i="27"/>
  <c r="BA373" i="27"/>
  <c r="BC412" i="27"/>
  <c r="BD419" i="27"/>
  <c r="BB484" i="27"/>
  <c r="BB18" i="27"/>
  <c r="BD18" i="27"/>
  <c r="BC335" i="27"/>
  <c r="BB335" i="27"/>
  <c r="BA461" i="27"/>
  <c r="BC484" i="27"/>
  <c r="BB390" i="27"/>
  <c r="BB461" i="27"/>
  <c r="BA40" i="27"/>
  <c r="BA44" i="27" s="1"/>
  <c r="BA49" i="27"/>
  <c r="BA305" i="27" s="1"/>
  <c r="G461" i="27"/>
  <c r="F22" i="26" s="1"/>
  <c r="G484" i="27"/>
  <c r="E26" i="26" s="1"/>
  <c r="BA337" i="27"/>
  <c r="BA338" i="27" s="1"/>
  <c r="G367" i="27"/>
  <c r="F16" i="26" s="1"/>
  <c r="G390" i="27"/>
  <c r="F18" i="26" s="1"/>
  <c r="BA20" i="27"/>
  <c r="BA32" i="27" s="1"/>
  <c r="G18" i="27"/>
  <c r="E7" i="26" s="1"/>
  <c r="BB343" i="27"/>
  <c r="BB354" i="27" s="1"/>
  <c r="BB371" i="27"/>
  <c r="BB373" i="27" s="1"/>
  <c r="G472" i="27"/>
  <c r="F24" i="26" s="1"/>
  <c r="E12" i="26" l="1"/>
  <c r="E27" i="26" s="1"/>
  <c r="F27" i="26"/>
  <c r="C16" i="25" s="1"/>
  <c r="C15" i="25" l="1"/>
  <c r="C19" i="25" s="1"/>
  <c r="C22" i="25" s="1"/>
  <c r="G36" i="26"/>
  <c r="I36" i="26" s="1"/>
  <c r="G19" i="25" s="1"/>
  <c r="G32" i="26"/>
  <c r="I32" i="26" s="1"/>
  <c r="G39" i="26"/>
  <c r="I39" i="26" s="1"/>
  <c r="G37" i="26"/>
  <c r="I37" i="26" s="1"/>
  <c r="G34" i="26"/>
  <c r="I34" i="26" s="1"/>
  <c r="G35" i="26"/>
  <c r="I35" i="26" s="1"/>
  <c r="G38" i="26"/>
  <c r="I38" i="26" s="1"/>
  <c r="G33" i="26"/>
  <c r="I33" i="26" s="1"/>
  <c r="G15" i="25" l="1"/>
  <c r="H40" i="26"/>
  <c r="G23" i="25" s="1"/>
  <c r="G22" i="25" l="1"/>
  <c r="C23" i="25"/>
  <c r="F30" i="25" s="1"/>
  <c r="F31" i="25" l="1"/>
  <c r="F34" i="25" s="1"/>
</calcChain>
</file>

<file path=xl/sharedStrings.xml><?xml version="1.0" encoding="utf-8"?>
<sst xmlns="http://schemas.openxmlformats.org/spreadsheetml/2006/main" count="1178" uniqueCount="581">
  <si>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</si>
  <si>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</si>
  <si>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Rozpočet:</t>
  </si>
  <si>
    <t>HSV</t>
  </si>
  <si>
    <t>PSV</t>
  </si>
  <si>
    <t>%</t>
  </si>
  <si>
    <t>Za zhotovitele</t>
  </si>
  <si>
    <t>Za objednatele</t>
  </si>
  <si>
    <t>Stavba</t>
  </si>
  <si>
    <t>D96</t>
  </si>
  <si>
    <t>Přesuny suti a vybouraných hmot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</si>
  <si>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</si>
  <si>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</si>
  <si>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</si>
  <si>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</si>
  <si>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</si>
  <si>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</si>
  <si>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</si>
  <si>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</si>
  <si>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</si>
  <si>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</si>
  <si>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</si>
  <si>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Montáž</t>
  </si>
  <si>
    <t>DPH</t>
  </si>
  <si>
    <t>Dodavatel</t>
  </si>
  <si>
    <t>Díl:</t>
  </si>
  <si>
    <t>kus</t>
  </si>
  <si>
    <t>m</t>
  </si>
  <si>
    <t xml:space="preserve">Pozn.:
Rozpočet a výkaz výměr je pouze jednou z částí projektu. Pro nacenění díla musí realizační firma brát v úvahu také kompletní výkresovou dokumentaci a případné chybějících komponentů nebo úkonů do cenové nabídky tento doplnit, aby bylo dílo kompletní.
Prostudování kompletní dokumentace je nutnou podmínkou předložení nabídky. Před naceněnín zkontrolovat v digitální verzi souboru, jestli není část řádku položky skryta a informace o výrobku tak neúplná.
</t>
  </si>
  <si>
    <t>OPRAVA OBJEKTU NÁDRAŽNÍ 4</t>
  </si>
  <si>
    <t>Vypracoval</t>
  </si>
  <si>
    <t>Zemní práce</t>
  </si>
  <si>
    <t>kpl</t>
  </si>
  <si>
    <t>Rozpočet</t>
  </si>
  <si>
    <t xml:space="preserve">JKSO </t>
  </si>
  <si>
    <t>Objekt</t>
  </si>
  <si>
    <t xml:space="preserve">SKP </t>
  </si>
  <si>
    <t>Měrná jednotka</t>
  </si>
  <si>
    <t>Počet jednotek</t>
  </si>
  <si>
    <t>Náklady na m.j.</t>
  </si>
  <si>
    <t>Projektant</t>
  </si>
  <si>
    <t>Typ rozpočtu</t>
  </si>
  <si>
    <t>Zpracovatel projektu</t>
  </si>
  <si>
    <t>Objednatel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</si>
  <si>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</si>
  <si>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</si>
  <si>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</si>
  <si>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</si>
  <si>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</si>
  <si>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</si>
  <si>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</si>
  <si>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</si>
  <si>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</si>
  <si>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</si>
  <si>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</si>
  <si>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</si>
  <si>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</si>
  <si>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</si>
  <si>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</si>
  <si>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</si>
  <si>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</si>
  <si>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</si>
  <si>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</si>
  <si>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Jméno :</t>
  </si>
  <si>
    <t>Datum :</t>
  </si>
  <si>
    <t>Podpis :</t>
  </si>
  <si>
    <t>Podpis:</t>
  </si>
  <si>
    <t>Základ pro DPH</t>
  </si>
  <si>
    <t xml:space="preserve">%  </t>
  </si>
  <si>
    <t xml:space="preserve">% </t>
  </si>
  <si>
    <t>CENA ZA OBJEKT CELKEM</t>
  </si>
  <si>
    <t>Poznámka :</t>
  </si>
  <si>
    <t xml:space="preserve"> </t>
  </si>
  <si>
    <t>Stavba :</t>
  </si>
  <si>
    <t>Objekt :</t>
  </si>
  <si>
    <t>REKAPITULACE  STAVEBNÍCH  DÍLŮ</t>
  </si>
  <si>
    <t>Stavební díl</t>
  </si>
  <si>
    <t>CELKEM  OBJEKT</t>
  </si>
  <si>
    <t>VEDLEJŠÍ ROZPOČTOVÉ  NÁKLADY</t>
  </si>
  <si>
    <t>Název VRN</t>
  </si>
  <si>
    <t>Kč</t>
  </si>
  <si>
    <t>Základna</t>
  </si>
  <si>
    <t>Mimostaveništní doprava</t>
  </si>
  <si>
    <t>Zařízení staveniště</t>
  </si>
  <si>
    <t>CELKEM VRN</t>
  </si>
  <si>
    <t>celkem (Kč)</t>
  </si>
  <si>
    <t>713</t>
  </si>
  <si>
    <t>Izolace tepelné</t>
  </si>
  <si>
    <t>kg</t>
  </si>
  <si>
    <t>soubor</t>
  </si>
  <si>
    <t>Celkem za</t>
  </si>
  <si>
    <t>m2</t>
  </si>
  <si>
    <t>767</t>
  </si>
  <si>
    <t>Konstrukce zámečnické</t>
  </si>
  <si>
    <t>1</t>
  </si>
  <si>
    <t>725</t>
  </si>
  <si>
    <t>Zařizovací předměty</t>
  </si>
  <si>
    <t>Z:</t>
  </si>
  <si>
    <t>m3</t>
  </si>
  <si>
    <t>162701105R00</t>
  </si>
  <si>
    <t>167101101R00</t>
  </si>
  <si>
    <t>t</t>
  </si>
  <si>
    <t>725210821R00</t>
  </si>
  <si>
    <t>725220841R00</t>
  </si>
  <si>
    <t>725820801R00</t>
  </si>
  <si>
    <t>Název objektu</t>
  </si>
  <si>
    <t>SO 01.BP</t>
  </si>
  <si>
    <t>BOURACÍ PRÁCE</t>
  </si>
  <si>
    <t>Název stavby</t>
  </si>
  <si>
    <t>STL1807301</t>
  </si>
  <si>
    <t>Rozpočet :</t>
  </si>
  <si>
    <t>180730.1</t>
  </si>
  <si>
    <t>Ztížené výrobní podmínky</t>
  </si>
  <si>
    <t>Oborová přirážka</t>
  </si>
  <si>
    <t>Přesun stavebních kapacit</t>
  </si>
  <si>
    <t>Provoz investora</t>
  </si>
  <si>
    <t>Kompletační činnost (IČD)</t>
  </si>
  <si>
    <t>Rezerva rozpočtu</t>
  </si>
  <si>
    <t>113106121R00</t>
  </si>
  <si>
    <t xml:space="preserve">Rozebrání dlažeb z betonových dlaždic na sucho </t>
  </si>
  <si>
    <t>(1,255+0,35)*1,6</t>
  </si>
  <si>
    <t>139601102R00</t>
  </si>
  <si>
    <t xml:space="preserve">Ruční výkop jam, rýh a šachet v hornině tř. 3 </t>
  </si>
  <si>
    <t>pro betonáž základů:1,5*2,3*1,0</t>
  </si>
  <si>
    <t>výtah na odpady:2,25*1,6*1,255+1,255*1,6*0,3</t>
  </si>
  <si>
    <t>162201203R00</t>
  </si>
  <si>
    <t xml:space="preserve">Vodorovné přemíst.výkopku, kolečko hor.1-4, do 10m </t>
  </si>
  <si>
    <t>162201210R00</t>
  </si>
  <si>
    <t xml:space="preserve">Příplatek za dalš.10 m, kolečko, výkop. z hor.1- 4 </t>
  </si>
  <si>
    <t xml:space="preserve">Vodorovné přemístění výkopku z hor.1-4 do 10000 m </t>
  </si>
  <si>
    <t xml:space="preserve">Nakládání výkopku z hor.1-4 v množství do 100 m3 </t>
  </si>
  <si>
    <t>171201201R00</t>
  </si>
  <si>
    <t xml:space="preserve">Uložení zeminy na skládku vč.poplatku </t>
  </si>
  <si>
    <t>63</t>
  </si>
  <si>
    <t>Podlahy a podlahové konstrukce</t>
  </si>
  <si>
    <t>633811111U00</t>
  </si>
  <si>
    <t xml:space="preserve">Broušení podlah beton -2mm </t>
  </si>
  <si>
    <t>BS1 :</t>
  </si>
  <si>
    <t>2.PP,1.PP:286,46+84,87</t>
  </si>
  <si>
    <t>7.NP lodžie:3,7*0,4*10</t>
  </si>
  <si>
    <t>BS2 1.PP:51,34+34,71+16,0+49,78+18,32+5,12+80,12+5,84+5,21</t>
  </si>
  <si>
    <t>BS3 1.PP:25,97+21,98+38,48+25,4</t>
  </si>
  <si>
    <t>BS4 1.PP:11,32+13,14+10,3</t>
  </si>
  <si>
    <t>BS6 1.PP:14,68+13,12+7,36</t>
  </si>
  <si>
    <t>8.NP lodžie:(8,165*2+12,16+3,92+8,04)*0,65</t>
  </si>
  <si>
    <t>2.NP terasa:20,78</t>
  </si>
  <si>
    <t>633811119U00</t>
  </si>
  <si>
    <t xml:space="preserve">Přípl broušení bet podlah ZKD 1mm </t>
  </si>
  <si>
    <t>881,3925*3</t>
  </si>
  <si>
    <t>9</t>
  </si>
  <si>
    <t>Ostatní konstrukce, bourání</t>
  </si>
  <si>
    <t>9001R</t>
  </si>
  <si>
    <t xml:space="preserve">Zakrývání konstrukcí, zabezpečení proti poškození </t>
  </si>
  <si>
    <t>zakrytí stáv.kamenného obkladu m.č.1.01-1.04 a venkovního obkladu vstupního portálu během stavebních prací:</t>
  </si>
  <si>
    <t>zakrytí v bytech a prostorách, dotčených stavbou:</t>
  </si>
  <si>
    <t>94</t>
  </si>
  <si>
    <t>Lešení a stavební výtahy</t>
  </si>
  <si>
    <t>941941042R00</t>
  </si>
  <si>
    <t xml:space="preserve">Montáž lešení leh.řad.s podlahami,š.1,2 m, H 30 m </t>
  </si>
  <si>
    <t>cena za fasádní lešení je zahrnuta do rozpočtu nového stavu:</t>
  </si>
  <si>
    <t>0</t>
  </si>
  <si>
    <t>941955002R00</t>
  </si>
  <si>
    <t xml:space="preserve">Lešení lehké pomocné, výška podlahy do 1,9 m </t>
  </si>
  <si>
    <t>95</t>
  </si>
  <si>
    <t>Dokončovací konstrukce na pozemních stavbách</t>
  </si>
  <si>
    <t>95290111R</t>
  </si>
  <si>
    <t>Úklid prostor, dotčených stavbou v průběhu výstavby</t>
  </si>
  <si>
    <t>96</t>
  </si>
  <si>
    <t>Bourání konstrukcí</t>
  </si>
  <si>
    <t>240000001RR</t>
  </si>
  <si>
    <t xml:space="preserve">Demontáž rozvodů vzduchotechniky,likvidace </t>
  </si>
  <si>
    <t>240000002RR</t>
  </si>
  <si>
    <t xml:space="preserve">Demontáž systému hydrantu vč.vysekání potrubí </t>
  </si>
  <si>
    <t>240000033RR</t>
  </si>
  <si>
    <t xml:space="preserve">Demontáž izolace potrubí </t>
  </si>
  <si>
    <t>767581801R00</t>
  </si>
  <si>
    <t xml:space="preserve">Demontáž podhledů - kazet </t>
  </si>
  <si>
    <t>1.NP lékárna:60,09+1,7+4,8+1,11*2+8,62+10,2+11,76+5,76+9,21+9,44+1,87</t>
  </si>
  <si>
    <t>961044111R00</t>
  </si>
  <si>
    <t xml:space="preserve">Bourání základů z betonu prostého </t>
  </si>
  <si>
    <t>základ rozvaděče:1,15*3,7*0,25</t>
  </si>
  <si>
    <t>962031123R00</t>
  </si>
  <si>
    <t xml:space="preserve">Bourání příček z cihel pálených děrovan. tl. 80 mm </t>
  </si>
  <si>
    <t>1.PP:(4,5+2,17+5,205+3,42+4,3+1,0)*3,73-(0,7+0,8)*2,1</t>
  </si>
  <si>
    <t>Mezisoučet</t>
  </si>
  <si>
    <t>1.NP:</t>
  </si>
  <si>
    <t>1.18-24:(2,8+3,4+2,3+1,2*2+1,6*2+3,5+1,3*2+1,8+0,5)*2,95-0,5*2,1*4</t>
  </si>
  <si>
    <t>1.11-14:(3,6+3,2+2,4+0,7+1,7+2,2+1,1+1,7)*2,95-0,7*2,1*2</t>
  </si>
  <si>
    <t>1.03-0.8:(4,2+1,0+0,6+1,5+3,6+1,8+1,3+1,4+1,7+1,8+1,1)*2,95-0,6*2,1*4</t>
  </si>
  <si>
    <t>1.26,35,36:(1,3+1,5+3,2+0,325*2)*2,95+1,0*2,25-0,7*2,1</t>
  </si>
  <si>
    <t>2.NP:</t>
  </si>
  <si>
    <t>2.15-21,30-40:(4,95*6+5,6*4+3,52+3,67+3,62+3,3*2+7,0+3,5+4,1)*3,8-(0,8+0,9)*1,97</t>
  </si>
  <si>
    <t>2.03,09-14,22:(3,6+4,0+1,1+3,7+3,5+1,8+3,4*2+2,2*2+0,9+2,4)*3,8+0,6*0,6</t>
  </si>
  <si>
    <t>-(0,7*4+0,8*3+1,3)*1,97</t>
  </si>
  <si>
    <t>2.34-37:(3,2+2,6+0,9)*3,8-(0,8+0,7*2)*1,97</t>
  </si>
  <si>
    <t>1,9*2,02-1,1*1,97</t>
  </si>
  <si>
    <t>3.NP 3.06:(1,7+0,5)*3,25-0,6*1,97</t>
  </si>
  <si>
    <t>5.NP 5.06:(1,8+0,5)*3,4-0,6*1,97</t>
  </si>
  <si>
    <t>962031125R00</t>
  </si>
  <si>
    <t xml:space="preserve">Bourání příček z cihel pálených děrovan. tl.140 mm </t>
  </si>
  <si>
    <t>1.PP:(5,7+6,2)*3,73+1,6*2,1-0,9*2,1+1,0*2,25*2+0,9*2,25*4</t>
  </si>
  <si>
    <t>2.NP:(4,95*2+11,6+5,8+2,4)*3,8-0,8*1,97*2</t>
  </si>
  <si>
    <t>2.04 opl.sdk:(5,0+1,8+1,6)*3,8-0,8*1,97*2</t>
  </si>
  <si>
    <t>schodiště:2,3*2,3-1,5*0,5</t>
  </si>
  <si>
    <t>navýšení otvorů:1,0*0,15*9</t>
  </si>
  <si>
    <t>962032231R00</t>
  </si>
  <si>
    <t xml:space="preserve">Bourání zdiva z cihel pálených na MVC </t>
  </si>
  <si>
    <t>1,4*3,15*2*0,2-0,8*2,1*0,2</t>
  </si>
  <si>
    <t>1.PP:1,6*3,03*0,3-0,9*2,1*0,3</t>
  </si>
  <si>
    <t>1.NP:0,32*2,95*0,23+0,42*2,95*0,45+4,2*2,95*0,3</t>
  </si>
  <si>
    <t>otvor pro schránky:1,5*0,55*0,45*2</t>
  </si>
  <si>
    <t>parapet 1.25:0,3*0,33*0,195</t>
  </si>
  <si>
    <t>2.NP:(7,8+4,2+2,4+3,6+1,4+2,02)*3,8*0,2-(0,7+0,9+1,5)*1,97*0,2</t>
  </si>
  <si>
    <t>parapet:1,8*0,85*0,55</t>
  </si>
  <si>
    <t>962036124R00</t>
  </si>
  <si>
    <t xml:space="preserve">DMTZ SDK příčky, 1x kov.kce., 2x opláštěné 12,5 mm </t>
  </si>
  <si>
    <t>2.24-29:(4,3+8,6+7,9+4,1+2,8*2+0,9)*3,8-(0,7*2+0,8*2+1,5)*1,97</t>
  </si>
  <si>
    <t>2.41-48:(7,3+3,8+3,4+4,3+3,6+1,9+0,9+2,1+0,8+5,5+3,8+4,3)*3,8</t>
  </si>
  <si>
    <t>-(0,7*2+0,8*3+0,9+1,5*2)*1,97</t>
  </si>
  <si>
    <t>4.NP 4.05,54:(1,8+0,5)*3,4+1,4*3,4-0,6*1,97*2</t>
  </si>
  <si>
    <t>5.NP 5.52:(1,8+0,5)*3,4-0,6*1,97</t>
  </si>
  <si>
    <t>962036993R00</t>
  </si>
  <si>
    <t xml:space="preserve">Příplatek za DMTZ vrstvy tepelné izolace </t>
  </si>
  <si>
    <t>962081141R00</t>
  </si>
  <si>
    <t xml:space="preserve">Bourání příček ze skleněných tvárnic tl. 15 cm </t>
  </si>
  <si>
    <t>1,5*0,5</t>
  </si>
  <si>
    <t>963016111R00</t>
  </si>
  <si>
    <t xml:space="preserve">DMTZ podhledu SDK, kovová kce., 1xoplášť.12,5 mm </t>
  </si>
  <si>
    <t>2.NP:708,97</t>
  </si>
  <si>
    <t>963016311R00</t>
  </si>
  <si>
    <t xml:space="preserve">DMTZ  SDK předstěny, kovová kce., 1xoplášť.12,5 mm </t>
  </si>
  <si>
    <t>1.NP:(1,95+4,2+0,3)*2,95</t>
  </si>
  <si>
    <t>2.25,28:(1,2+1,6*2+4,2+0,53*2+0,95)*3,8</t>
  </si>
  <si>
    <t>2.05-07:(2,5+0,6*2+5,9+3,6+1,4*2+1,0+1,2+3,9+0,77+0,53+0,2+1,2+1,4)*3,8</t>
  </si>
  <si>
    <t>2.03:(1,37+0,85+5,0+1,9+0,3*2)*3,8-0,8*1,97</t>
  </si>
  <si>
    <t>2.15-21,30-40:((0,4+0,6)*8+1,0*3*2+1,2)*3,8</t>
  </si>
  <si>
    <t>2.41-48:(2,8+3,2+1,3*2+3,4+0,8+1,4+1,0+10,5+0,4*2+0,5+2,0+1,5+1,3+5,0)*3,8</t>
  </si>
  <si>
    <t>(0,4+(1,3+1,1)*2+0,2+2,0+0,34+0,94+0,8+2,6+0,23+0,6*2+0,5)*3,8</t>
  </si>
  <si>
    <t>2.04:(0,5+0,6)*3,8+(5,0+1,8+1,6)*2*3,8-0,8*1,97*4</t>
  </si>
  <si>
    <t>3.NP 3.02,40:(1,3+1,0+3,2)*3,4</t>
  </si>
  <si>
    <t>4.NP 4.01,02,54:1,1*3,4+1,0*3,4*2</t>
  </si>
  <si>
    <t>5.-7.NP:1,0*3,4*2*3</t>
  </si>
  <si>
    <t>965041341RT4</t>
  </si>
  <si>
    <t>Bourání lehčených mazanin tl. 10 cm, nad 4 m2 pneumat. kladivo, tl. mazaniny 8 - 10 cm</t>
  </si>
  <si>
    <t>BS17:(15,2*4,45+4,7*1,85+3,0*0,85+15,2*3,85+4,7*1,85+3,0*0,85)*0,08</t>
  </si>
  <si>
    <t>Začátek provozního součtu</t>
  </si>
  <si>
    <t>BS18 část se zateplením:20,4*14,15+6,1*1,8+6,7*0,7-(2,95*3,35+1,28*2,98*2+1,75*1,1+0,4*2,5*2)</t>
  </si>
  <si>
    <t>BS18 část bez zateplení:20,95*14,25+6,1*1,8+7,0*0,7</t>
  </si>
  <si>
    <t>-(3,45*3,3+1,2*3,35+1,8*1+1,15*2,9+0,4*2,5*2)</t>
  </si>
  <si>
    <t>Konec provozního součtu</t>
  </si>
  <si>
    <t>574,7712*0,11</t>
  </si>
  <si>
    <t>965042141R00</t>
  </si>
  <si>
    <t>Bourání mazanin betonových tl. 10 cm, nad 4 m2 sbíječka</t>
  </si>
  <si>
    <t>BS9 2.NP:41,9+21,57+11,21+19,88+11,03*2+20,93*2+11,03+11,32+22,78+14,51+43,83</t>
  </si>
  <si>
    <t>22,06+20,93*2+14,85+11,36+20,65+22,17+68,63+17,16+3,42+16,42+14,33</t>
  </si>
  <si>
    <t>514,86*0,04</t>
  </si>
  <si>
    <t>BS10 2.NP:5,0+4,47+12,86+0,98*2+3,4+1,0*2+15,11+18,2+25,8+27,9+1,75+8,05</t>
  </si>
  <si>
    <t>5,88+1,15*2+1,44+8,43</t>
  </si>
  <si>
    <t>144,55*0,04</t>
  </si>
  <si>
    <t>BS19 2.NP :(26,8+22,76)*0,04</t>
  </si>
  <si>
    <t>965042141RT3</t>
  </si>
  <si>
    <t>Bourání mazanin betonových tl. 10 cm, nad 4 m2 pneumat. kladivo, tl. mazaniny 5 - 8 cm</t>
  </si>
  <si>
    <t>514,86*0,075</t>
  </si>
  <si>
    <t>BS13 3.-8.NP:(1,43+1,2+1,29+1,17+1,2+1,29*4+1,17+1,2*2+1,29+1,26*2+1,35)*0,06</t>
  </si>
  <si>
    <t>BS14:</t>
  </si>
  <si>
    <t>3.NP:3,12+(1,31+3,51)*2+4,66+1,98+5,59+4,79</t>
  </si>
  <si>
    <t>4.NP:3,28+4,9+1,31+3,51*2+1,35+4,29+5,17*2+(1,31+3,51)*2+3,28+4,9</t>
  </si>
  <si>
    <t>5.NP:3,28+4,9+1,35+3,51*3+5,17*2+1,31*2+3,28</t>
  </si>
  <si>
    <t>6.NP:3,55*2+4,71+1,31*3+3,51*4+1,35+5,17+4,9</t>
  </si>
  <si>
    <t>7.NP:3,36+4,9+1,31+3,51*2+5,17</t>
  </si>
  <si>
    <t>8.NP:4,89+1,35+3,87+4,34*2+4,19</t>
  </si>
  <si>
    <t>202,33*0,08</t>
  </si>
  <si>
    <t>BS15:(16,4*(4,4+7,2)/2-13,77)*0,065</t>
  </si>
  <si>
    <t>965042141RT4</t>
  </si>
  <si>
    <t>Bourání mazanin betonových tl. 10 cm, nad 4 m2 pneumat. kladivo, tl. mazaniny 8 - 10 cm</t>
  </si>
  <si>
    <t>vč.vyrovnávací stěrky:144,55*0,09</t>
  </si>
  <si>
    <t>965042241RT4</t>
  </si>
  <si>
    <t>Bourání mazanin betonových tl. nad 10 cm, nad 4 m2 pneumat. kladivo, tl. mazaniny 10 - 15 cm</t>
  </si>
  <si>
    <t>BS5 1.PP:(28,66+46,79)*0,11</t>
  </si>
  <si>
    <t>1.PP schůdek:2,8*0,3*0,25</t>
  </si>
  <si>
    <t>BS6.1 1.NP:60,09+1,7+4,8+1,11*2+8,62+10,2+11,76+5,76+9,21+9,44+1,87+38,08+11,48</t>
  </si>
  <si>
    <t>1,9+1,48+1,43+1,56+1,07+1,04+20,02+20,08+3,14+34,93+2,09+5,19</t>
  </si>
  <si>
    <t>269,16*0,105</t>
  </si>
  <si>
    <t>S1.62:2,25*1,6*0,175</t>
  </si>
  <si>
    <t>BS19 2.NP vč.vyrovnávací stěrky:(26,8+22,76)*0,1</t>
  </si>
  <si>
    <t>S1.21,25 spádová vrstva pod dlažbou:(25,97+25,4)*0,15</t>
  </si>
  <si>
    <t>965043341R00</t>
  </si>
  <si>
    <t xml:space="preserve">Bourání podkladů bet., potěr tl. 10 cm, nad 4 m2 </t>
  </si>
  <si>
    <t>BS16:(95,0-3,0*7,6)*0,02</t>
  </si>
  <si>
    <t>BS17:(15,2*4,45+4,7*1,85+3,0*0,85+15,2*3,85+4,7*1,85+3,0*0,85)*0,02</t>
  </si>
  <si>
    <t>574,7712*0,015</t>
  </si>
  <si>
    <t>965081713RT2</t>
  </si>
  <si>
    <t>Bourání dlaždic keramických tl. 1 cm, nad 1 m2 sbíječka, dlaždice keramické</t>
  </si>
  <si>
    <t>BS13 3.-8.NP:1,43+1,2+1,29+1,17+1,2+1,29*4+1,17+1,2*2+1,29+1,26*2+1,35</t>
  </si>
  <si>
    <t>965082923R00</t>
  </si>
  <si>
    <t xml:space="preserve">Odstranění násypu tl. do 10 cm, plocha nad 2 m2 </t>
  </si>
  <si>
    <t>BS11 3.NP:3,98*0,04</t>
  </si>
  <si>
    <t>BS16:(95,0-3,0*7,6)*0,01</t>
  </si>
  <si>
    <t>BS17:(15,2*4,45+4,7*1,85+3,0*0,85+15,2*3,85+4,7*1,85+3,0*0,85)*0,01</t>
  </si>
  <si>
    <t>574,7712*0,01</t>
  </si>
  <si>
    <t>967032974R00</t>
  </si>
  <si>
    <t xml:space="preserve">Odsekání plošných fasádních prvků </t>
  </si>
  <si>
    <t>kamenný obklad parteru:7,8*1,5+16,6*0,7</t>
  </si>
  <si>
    <t>968061125R00</t>
  </si>
  <si>
    <t xml:space="preserve">Vyvěšení dveřních křídel pl. do 2 m2 </t>
  </si>
  <si>
    <t>968071112R00</t>
  </si>
  <si>
    <t xml:space="preserve">Vyvěšení křídel oken </t>
  </si>
  <si>
    <t>1155</t>
  </si>
  <si>
    <t>968072245R00</t>
  </si>
  <si>
    <t xml:space="preserve">Vybourání  rámů oken jednod. </t>
  </si>
  <si>
    <t>VNITŘNÍ OKNA:</t>
  </si>
  <si>
    <t>2.NP:1,31*0,8*2</t>
  </si>
  <si>
    <t>3.NP:0,75*1,41*5+0,5*1,43*5+1,31*0,8</t>
  </si>
  <si>
    <t>4.NP:0,75*1,41*8+0,5*1,43*4+0,4*1,43*4+0,6*0,8*2+1,3*0,8*2+1,5*0,8*2</t>
  </si>
  <si>
    <t>5.NP:0,75*1,41*5+0,5*1,43*3+0,4*1,43*3+0,6*0,8*1+1,15*0,8+1,5*0,8</t>
  </si>
  <si>
    <t>6.NP:0,75*1,41*8+0,5*1,43*4+0,4*1,43*4+0,6*0,8*2+1,3*0,8+1,5*0,8*2+1,15*0,8</t>
  </si>
  <si>
    <t>7.NP:0,75*1,41*4+0,5*1,43*2+0,4*1,43*2+0,6*0,8+1,15*0,8+1,5*0,8</t>
  </si>
  <si>
    <t>8.NP:0,75*1,41*5+0,5*1,43*2+0,42*1,43*3+0,6*0,8*2+1,15*0,8*2+1,3*0,8</t>
  </si>
  <si>
    <t>plastová okna světlíků:2,5*0,7*7</t>
  </si>
  <si>
    <t>střecha:0,6*(0,4+0,65)+0,8*0,65</t>
  </si>
  <si>
    <t>968072355R00</t>
  </si>
  <si>
    <t xml:space="preserve">Vybourání  rámů oken zdvojených </t>
  </si>
  <si>
    <t>POHLED JV:2,5*1,9*10+0,9*2,75*36+3,25*1,9*16+3,68*1,9*6</t>
  </si>
  <si>
    <t>3,68*2,2*12+2,88*2,2*6+2,45*1,9*10+2,5*1,9*10</t>
  </si>
  <si>
    <t>POHLED SZ:2,2*1,9+2,4*2,4</t>
  </si>
  <si>
    <t>968072455R00</t>
  </si>
  <si>
    <t xml:space="preserve">Vybourání dveřních zárubní pl. do 2 m2 </t>
  </si>
  <si>
    <t>(0,6*21+0,7*82+0,8*55+0,9*43+1,0*6)*2,0</t>
  </si>
  <si>
    <t>střecha:(0,8*2+0,75*2)*1,97</t>
  </si>
  <si>
    <t>968072456R00</t>
  </si>
  <si>
    <t xml:space="preserve">Vybourání kovových dveřních zárubní pl. nad 2 m2 </t>
  </si>
  <si>
    <t>(1,3+1,1+1,7*2+1,5*4)*2,0</t>
  </si>
  <si>
    <t>968072641R00</t>
  </si>
  <si>
    <t xml:space="preserve">Vybourání kovových prosklených stěn(vč.dveří) </t>
  </si>
  <si>
    <t>proskl.parter pohled JV:7,8*2,8+3,4*3,4*2+11,8*3,0</t>
  </si>
  <si>
    <t>1.02/03:7,6*2,95</t>
  </si>
  <si>
    <t>2.NP stěna na terasu:6,0*2,8</t>
  </si>
  <si>
    <t>978015291R00</t>
  </si>
  <si>
    <t xml:space="preserve">Otlučení omítek vnějších MVC v složit.1-4 do 100 % </t>
  </si>
  <si>
    <t>16,5*25,4+4,5*3,7+17,0*25,4+3,0*28,8+3,0*25,0+9,4*18,0</t>
  </si>
  <si>
    <t>-(2,5*1,9*10+0,9*2,75*36+3,25*1,9*16+3,68*1,9*6)</t>
  </si>
  <si>
    <t>-(3,68*2,2*12+2,88*2,2*6+2,45*1,9*10+2,5*1,9*10)</t>
  </si>
  <si>
    <t>978021141R00</t>
  </si>
  <si>
    <t xml:space="preserve">Otlučení teracové omítky soklu  do 30 % </t>
  </si>
  <si>
    <t>1,8*19,5-(3,0*1,4*3+2,2*0,9*2)</t>
  </si>
  <si>
    <t>978059531R00</t>
  </si>
  <si>
    <t xml:space="preserve">Odsekání vnitřních obkladů stěn nad 2 m2 </t>
  </si>
  <si>
    <t>1.06,07,18-23,36:(1,3+1,0)*2*2,0*2+(0,9+2,05)*2*2,0+(0,85*8+1,3*4+1,5*6+1,1*6)*2,0</t>
  </si>
  <si>
    <t>-(0,5*10+0,7*2)*2,0</t>
  </si>
  <si>
    <t>2.10,11,13,14:(1,1+0,9)*8*1,5-0,7*1,97*3</t>
  </si>
  <si>
    <t>2.08:(2,0+2,7)*2-0,7*1,97</t>
  </si>
  <si>
    <t>2.27,35:(2,9+2,7+2,65+2,1)*2-0,7*1,97*2</t>
  </si>
  <si>
    <t>2.43:(3,0+3,4)*2-0,7*1,97</t>
  </si>
  <si>
    <t>2.26,36,37,43:(1,7+0,9+1,2+0,8)*2*2,0*2-0,7*1,97*4</t>
  </si>
  <si>
    <t>3.NP:</t>
  </si>
  <si>
    <t>3.06,10:(2,0+1,8+1,1+1,6)*2*2,0-0,6*1,97*2</t>
  </si>
  <si>
    <t>3.18,22:((1,8+1,9)*2*2,0-0,7*1,97)*2</t>
  </si>
  <si>
    <t>3.13,17,21:((1,4+0,9)*2*2,0-0,7*1,97)*3</t>
  </si>
  <si>
    <t>3.27,28:(1,9+2,4+1,5+0,9)*2*2,0-0,8*1,97*2</t>
  </si>
  <si>
    <t>3.41,42:(1,4*2+2,8*2)*2*2,0-0,7*1,97*2</t>
  </si>
  <si>
    <t>3.51:2,63*4*2,0-0,7*1,97</t>
  </si>
  <si>
    <t>4.NP:</t>
  </si>
  <si>
    <t>4.07,19,23,46,50,54:1,8*4*2,0*6-(0,6*2+0,7*4)*1,97</t>
  </si>
  <si>
    <t>4.13,18,22,29,38,45,49,59:(1,4+0,9)*2*2,0*8-0,7*1,97*8</t>
  </si>
  <si>
    <t>4.14,30,39,60:(1,9+2,5)*2*2,0*4-0,7*1,97*4</t>
  </si>
  <si>
    <t>5.NP:</t>
  </si>
  <si>
    <t>5.14,31,39:(1,9+2,5)*2*2,0*3-0,7*1,97*3</t>
  </si>
  <si>
    <t>5.06,23,45,49,52:1,8*4*2,0*5-0,7*1,97*5</t>
  </si>
  <si>
    <t>5.13,22,30,38,44,48:(1,4+0,9)*2*2,0*6-0,7*1,97*6</t>
  </si>
  <si>
    <t>6.NP = 4.NP:205,972</t>
  </si>
  <si>
    <t>7.NP:</t>
  </si>
  <si>
    <t>7.13,29:(1,9+2,5)*2*2,0*2-0,7*1,97*2</t>
  </si>
  <si>
    <t>7.06,19,23,50:1,8*4*2,0*4-0,7*1,97*4</t>
  </si>
  <si>
    <t>7.12,18,22,28:(1,4+0,9)*2*2,0*4-0,7*1,97*4</t>
  </si>
  <si>
    <t>8.NP:</t>
  </si>
  <si>
    <t>8.23,31:(2,0+2,35)*2*2,0*2-0,7*1,97*2</t>
  </si>
  <si>
    <t>8.11:(2,2+2,35)*2*2,0-0,7*1,97</t>
  </si>
  <si>
    <t>8.42:(1,8+2,5)*2*2,0-0,8*1,97</t>
  </si>
  <si>
    <t>8.16:(1,85+2,1)*2*2,0-0,7*1,97</t>
  </si>
  <si>
    <t>8.15,22,30:(1,4+0,9)*2*2,0*3-0,7*1,97*3</t>
  </si>
  <si>
    <t>900   R00</t>
  </si>
  <si>
    <t xml:space="preserve">Hzs - nezmeřitelné práce   čl.17-1a </t>
  </si>
  <si>
    <t>hodina</t>
  </si>
  <si>
    <t>otlučení nesoudržné části omítek a nátěrů 1.,2.PP PŘEDPOKLAD:110</t>
  </si>
  <si>
    <t>ostatní :100</t>
  </si>
  <si>
    <t>97</t>
  </si>
  <si>
    <t>Prorážení otvorů</t>
  </si>
  <si>
    <t>970251150R00</t>
  </si>
  <si>
    <t xml:space="preserve">Řezání železobetonu hl. řezu 150 mm </t>
  </si>
  <si>
    <t>STROP NAD 2.PP:(1,215+0,4)*2</t>
  </si>
  <si>
    <t>STROP NAD 1.PP:(0,7+0,4+0,5+0,9+0,4+1,2+0,7+1,6)*2</t>
  </si>
  <si>
    <t>STROP NAD 1.NP:(0,6+0,9+0,4+1,215+0,7+0,4)*2</t>
  </si>
  <si>
    <t>(3,6+1,5)*2</t>
  </si>
  <si>
    <t>971033431R00</t>
  </si>
  <si>
    <t xml:space="preserve">Vybourání otv. zeď cihel. pl.0,25 m2, tl.15cm, MVC </t>
  </si>
  <si>
    <t>VZT:</t>
  </si>
  <si>
    <t>8+3+4+11+10+9+9+8+4</t>
  </si>
  <si>
    <t>971033441R00</t>
  </si>
  <si>
    <t xml:space="preserve">Vybourání otv. zeď cihel. pl.0,25 m2, tl.30cm, MVC </t>
  </si>
  <si>
    <t>3+2+13+11+12+10+8+6</t>
  </si>
  <si>
    <t>971033451R00</t>
  </si>
  <si>
    <t xml:space="preserve">Vybourání otv. zeď cihel. pl.0,25 m2, tl.45cm, MVC </t>
  </si>
  <si>
    <t>VZT:28</t>
  </si>
  <si>
    <t>971033631R00</t>
  </si>
  <si>
    <t xml:space="preserve">Vybourání otv. zeď cihel. pl.4 m2, tl.15 cm, MVC </t>
  </si>
  <si>
    <t>1.PP:1,0*2,25*5+0,9*2,25</t>
  </si>
  <si>
    <t>972054491R00</t>
  </si>
  <si>
    <t xml:space="preserve">Vybourání otv. stropy ŽB pl. 1 m2, tl. nad 8 cm </t>
  </si>
  <si>
    <t>STROP NAD 2.PP:1,215*0,4*0,12</t>
  </si>
  <si>
    <t>STROP NAD 1.PP:(0,7*0,4+0,5*0,9+0,4*1,2+0,7*1,6)*0,1</t>
  </si>
  <si>
    <t>STROP NAD 1.NP:(0,6*0,9+0,4*1,215+0,7*0,4)*0,12</t>
  </si>
  <si>
    <t>(3,6+1,5)*2*0,14</t>
  </si>
  <si>
    <t>978012191R00</t>
  </si>
  <si>
    <t xml:space="preserve">Otlučení omítek vnitřních rákosov.stropů do 100 % </t>
  </si>
  <si>
    <t>1.NP:38,08+11,48+1,9+1,48+1,43+1,56+1,07+1,04+20,02+20,08+3,14+34,93+2,09</t>
  </si>
  <si>
    <t>3.NP:26,21+24,74+3,12+3,98+1,31+3,51*2+1,35+1,43+4,66+1,98+5,59+4,79</t>
  </si>
  <si>
    <t>4.NP:26,01+26,31+3,28*2+1,2+4,9*2+1,31*3+3,51*4+1,35+4,29+5,17*2+1,29+1,17</t>
  </si>
  <si>
    <t>5.NP:26,01+26,31+3,28*2+1,2+4,9+1,31*2+3,51*3+1,35+1,29*2+5,17*2</t>
  </si>
  <si>
    <t>6.NP:26,01+26,31+3,55*2+1,2+4,71+1,31*3+3,51*4+1,29*2+1,35+5,17*2+1,17+4,9</t>
  </si>
  <si>
    <t>7.NP:26,01+26,31+3,36+1,2+4,9+1,31+3,51*2+1,35+1,29+5,17</t>
  </si>
  <si>
    <t>8.NP:21,48+23,52+4,89+1,35+3,87+1,26*2+4,34*2+4,19</t>
  </si>
  <si>
    <t>99</t>
  </si>
  <si>
    <t>Staveništní přesun hmot</t>
  </si>
  <si>
    <t>999281112R00</t>
  </si>
  <si>
    <t xml:space="preserve">Přesun hmot pro opravy a údržbu do výšky 36 m </t>
  </si>
  <si>
    <t>712</t>
  </si>
  <si>
    <t>Živičné krytiny</t>
  </si>
  <si>
    <t>711140101R00</t>
  </si>
  <si>
    <t xml:space="preserve">Odstr.izolace proti vlhk.vodor. pásy přitav.,1vrst </t>
  </si>
  <si>
    <t>BS15:16,4*(4,4+7,2)/2-13,77</t>
  </si>
  <si>
    <t>711140102R00</t>
  </si>
  <si>
    <t xml:space="preserve">Odstr.izolace proti vlhk.vodor. pásy přitav.,2vrst </t>
  </si>
  <si>
    <t>BS16:95,0-3,0*7,6</t>
  </si>
  <si>
    <t>BS17:15,2*4,45+4,7*1,85+3,0*0,85+15,2*3,85+4,7*1,85+3,0*0,85</t>
  </si>
  <si>
    <t>712300831R00</t>
  </si>
  <si>
    <t xml:space="preserve">Odstranění povlakové krytiny střech do 10° 1vrstvé </t>
  </si>
  <si>
    <t>8.NP protažení fólie:(16,9+0,6+0,8+7,5)*2</t>
  </si>
  <si>
    <t>713104112R00</t>
  </si>
  <si>
    <t xml:space="preserve">Odstr.tep.izolace střech pl,volně,EPS tl.100 </t>
  </si>
  <si>
    <t>713104311R00</t>
  </si>
  <si>
    <t xml:space="preserve">Odstr.tep.izol.střech pl.,lepené,EPS tl.do 100 mm </t>
  </si>
  <si>
    <t>713104312R00</t>
  </si>
  <si>
    <t>Odstr.tep.izol.střech pl.,lepené desky korek spoj.asfaltem</t>
  </si>
  <si>
    <t>725110811R00</t>
  </si>
  <si>
    <t xml:space="preserve">Demontáž klozetů splachovacích </t>
  </si>
  <si>
    <t xml:space="preserve">Demontáž umyvadel vč. výtokových armatur </t>
  </si>
  <si>
    <t xml:space="preserve">Demontáž ocelové vany </t>
  </si>
  <si>
    <t xml:space="preserve">Demontáž baterie nástěnné do G 3/4 </t>
  </si>
  <si>
    <t>762</t>
  </si>
  <si>
    <t>Konstrukce tesařské</t>
  </si>
  <si>
    <t>762111811R00</t>
  </si>
  <si>
    <t xml:space="preserve">Demontáž dřevěných konstrukcí dveřních kójí </t>
  </si>
  <si>
    <t>S1.09:(3,91+4,97+1,225*2+5,115+3,23+1,58+4,03+3,44)*3,7</t>
  </si>
  <si>
    <t>S1.16:(2,4+0,3+1,7+2,3*2+0,8+0,5+2,6*6+3,7*2+8,0)*3,7</t>
  </si>
  <si>
    <t>S1.19:(2,2+1,77+3,01+5,165+3,42*2+1,85+1,2+4,6*2+1,09)*3,7</t>
  </si>
  <si>
    <t>(1,92*2+1,5+2,2*2+5,9)*3,7</t>
  </si>
  <si>
    <t>762521811R00</t>
  </si>
  <si>
    <t xml:space="preserve">Demontáž podlah bez polštářů z prken tl. do 3,2 cm </t>
  </si>
  <si>
    <t>BS11 3.NP:3,98</t>
  </si>
  <si>
    <t>762841812R00</t>
  </si>
  <si>
    <t>Demontáž podbíjení obkladů stropů s omítkou vč.nosného roštu</t>
  </si>
  <si>
    <t>763</t>
  </si>
  <si>
    <t>Dřevostavby</t>
  </si>
  <si>
    <t>763614112R00</t>
  </si>
  <si>
    <t xml:space="preserve">M.podlahy z desek do tl.18 mm, P+D, </t>
  </si>
  <si>
    <t>1.02 ochrana kam.dlažby a obložení proti poškození:118,74</t>
  </si>
  <si>
    <t>60726010.A</t>
  </si>
  <si>
    <t>Deska dřevoštěpková OSB 3 N - 4PD tl. 12 mm</t>
  </si>
  <si>
    <t>118,74*1,1</t>
  </si>
  <si>
    <t>998763101R00</t>
  </si>
  <si>
    <t xml:space="preserve">Přesun hmot pro dřevostavby, výšky do 12 m </t>
  </si>
  <si>
    <t>764</t>
  </si>
  <si>
    <t>Konstrukce klempířské</t>
  </si>
  <si>
    <t>764321820R00</t>
  </si>
  <si>
    <t xml:space="preserve">Demontáž oplechování </t>
  </si>
  <si>
    <t>7.NP:41,2+0,4*2</t>
  </si>
  <si>
    <t>8.NP:50,315</t>
  </si>
  <si>
    <t>střecha:(41,95+17,2+1,1)*2</t>
  </si>
  <si>
    <t>(3,45+3,3+2,95+3,35+1,2+3,35+1,25+2,93+1,25+2,93)*2</t>
  </si>
  <si>
    <t>(1,15+2,9+1,8+1,0+1,75+1,1+(1,28+2,5)*2+1,15+2,5)*2</t>
  </si>
  <si>
    <t>764352820R00</t>
  </si>
  <si>
    <t>Demontáž žlabů půlkruh. rovných vč.kotvení a systémových plechů</t>
  </si>
  <si>
    <t>1.NP:6,1+3,2</t>
  </si>
  <si>
    <t>2.NP:3,2+5,2+6,5+6,1+5,8</t>
  </si>
  <si>
    <t>8.NP:5,0+7,5+1,1*2+6,8+4,7+4,13+8,17+8,040+3,3+12,16+8,17+4,13</t>
  </si>
  <si>
    <t>764391820R00</t>
  </si>
  <si>
    <t xml:space="preserve">Demontáž ostatních klemp.prvků </t>
  </si>
  <si>
    <t>764454803R00</t>
  </si>
  <si>
    <t>Demontáž odpadních trub kruhových, vč.kotvících prvků</t>
  </si>
  <si>
    <t>766</t>
  </si>
  <si>
    <t>Konstrukce truhlářské</t>
  </si>
  <si>
    <t>766111820R00</t>
  </si>
  <si>
    <t xml:space="preserve">Demontáž dřevěných stěn plných </t>
  </si>
  <si>
    <t>1.NP dělící příčka:4,8*2,95</t>
  </si>
  <si>
    <t>766812840R00</t>
  </si>
  <si>
    <t xml:space="preserve">Demontáž kuchyňských linek do 2,1 m </t>
  </si>
  <si>
    <t>2.NP:3</t>
  </si>
  <si>
    <t>766825821R00</t>
  </si>
  <si>
    <t xml:space="preserve">Demontáž vestavěných skříní 2křídlových </t>
  </si>
  <si>
    <t>767122812R00</t>
  </si>
  <si>
    <t xml:space="preserve">Demontáž mříží </t>
  </si>
  <si>
    <t>2.PP:2,1*2,3+3,0*1,6</t>
  </si>
  <si>
    <t>1.PP:1,8*2,8+3,0*1,6+2,4*1,3</t>
  </si>
  <si>
    <t>1.NP:3,2*2,8*2</t>
  </si>
  <si>
    <t>3.NP:1,8*2,8+3,0*1,6</t>
  </si>
  <si>
    <t>767851801R00</t>
  </si>
  <si>
    <t xml:space="preserve">Demontáž žebříku </t>
  </si>
  <si>
    <t>767995105R00</t>
  </si>
  <si>
    <t>Výroba a montáž kov. atypických konstr. do 100 kg ocel opatřit základním nátěrem</t>
  </si>
  <si>
    <t>2.PP:47,2</t>
  </si>
  <si>
    <t>1.PP:444,4</t>
  </si>
  <si>
    <t>1.NP:706,2</t>
  </si>
  <si>
    <t>767996801R00</t>
  </si>
  <si>
    <t xml:space="preserve">Demontáž atypických ocelových konstr. do 50 kg </t>
  </si>
  <si>
    <t>2.PP větrací mřížky:16,0</t>
  </si>
  <si>
    <t>1.PP podlah.vpust:9,0</t>
  </si>
  <si>
    <t>1.PP poklop:20,0</t>
  </si>
  <si>
    <t>1.NP čistící rohož:15,0</t>
  </si>
  <si>
    <t>2.NP zábradlí:3,045*7,0</t>
  </si>
  <si>
    <t>střecha kotvící body:10,0*11</t>
  </si>
  <si>
    <t>střecha zábradlí větracích světlíků:(1,15+2,9+1,8+1,0+1,75+1,1+(1,28+2,5)*2+1,15+2,5)*2*1,0*7,0</t>
  </si>
  <si>
    <t>767996802R00</t>
  </si>
  <si>
    <t xml:space="preserve">Demontáž atypických ocelových konstr. do100 kg </t>
  </si>
  <si>
    <t>1.PP elektrorozvaděče:150,0</t>
  </si>
  <si>
    <t>1.PP levý dvorek:140,0</t>
  </si>
  <si>
    <t>3.NP, 8.NP elektrorozvaděče:1*40,0*2</t>
  </si>
  <si>
    <t>4.-7.NP elektrorozvaděče:2*40,0*4</t>
  </si>
  <si>
    <t>kovové prvky střechy -antény,zařízení apod.:5*40</t>
  </si>
  <si>
    <t>767996803R00</t>
  </si>
  <si>
    <t xml:space="preserve">Demontáž atypických ocelových konstr. do 250 kg </t>
  </si>
  <si>
    <t>8.NP ocelové schodiště:460</t>
  </si>
  <si>
    <t>13384435</t>
  </si>
  <si>
    <t>Tyč průřezu U 140, střední, jakost oceli S235</t>
  </si>
  <si>
    <t>2.PP:0,0392*1,1</t>
  </si>
  <si>
    <t>1.PP:0,016*1,1</t>
  </si>
  <si>
    <t>1.NP:0,128*1,1</t>
  </si>
  <si>
    <t>13483420</t>
  </si>
  <si>
    <t>Tyč průřezu U 220, hrubé, jakost oceli S235</t>
  </si>
  <si>
    <t>1.PP:0,4116*1,1</t>
  </si>
  <si>
    <t>1.NP:0,4116*1,1</t>
  </si>
  <si>
    <t>13611218</t>
  </si>
  <si>
    <t>Plech hladký jakost 11375.1  P5 150/150</t>
  </si>
  <si>
    <t>1.NP:0,15*1,1</t>
  </si>
  <si>
    <t>13611224</t>
  </si>
  <si>
    <t>Plech hladký jakost 11375.1  P8</t>
  </si>
  <si>
    <t>2.PP:0,008*1,1</t>
  </si>
  <si>
    <t>1.PP:0,0168*1,1</t>
  </si>
  <si>
    <t>1.NP:0,0168*1,1</t>
  </si>
  <si>
    <t>14587796</t>
  </si>
  <si>
    <t>Drobný materiál, svary,kotvy</t>
  </si>
  <si>
    <t>775</t>
  </si>
  <si>
    <t>Podlahy vlysové a parketové</t>
  </si>
  <si>
    <t>775521800R00</t>
  </si>
  <si>
    <t xml:space="preserve">Demontáž podlah vlysových přibíjených včetně lišt </t>
  </si>
  <si>
    <t>776</t>
  </si>
  <si>
    <t>Podlahy povlakové</t>
  </si>
  <si>
    <t>776511810R00</t>
  </si>
  <si>
    <t>Odstranění PVC a koberců lepených bez podložky vč.soklíků</t>
  </si>
  <si>
    <t>BS19 2.NP:26,8+22,76</t>
  </si>
  <si>
    <t>M33</t>
  </si>
  <si>
    <t>Montáže dopravních zařízení a vah-výtahy</t>
  </si>
  <si>
    <t>767996805R00</t>
  </si>
  <si>
    <t>Demontáž stávajících výtahů vč.strojoven likvidace</t>
  </si>
  <si>
    <t>979011111R00</t>
  </si>
  <si>
    <t xml:space="preserve">Svislá doprava suti a vybour. hmot za 2.NP a 1.PP </t>
  </si>
  <si>
    <t>979011121R00</t>
  </si>
  <si>
    <t xml:space="preserve">Příplatek za každé další podlaží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</si>
  <si>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</si>
  <si>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</si>
  <si>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</si>
  <si>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</si>
  <si>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</si>
  <si>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</si>
  <si>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</si>
  <si>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</si>
  <si>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979990001R00</t>
  </si>
  <si>
    <t xml:space="preserve">Poplatek za skládku stavební suti </t>
  </si>
  <si>
    <t>VÝKAZ VÝMĚR</t>
  </si>
  <si>
    <t>Výkaz výměr</t>
  </si>
  <si>
    <t>Bourací práce - Výkaz výměr</t>
  </si>
  <si>
    <t>Bourací práce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</si>
</sst>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_(&quot;$&quot;* #,##0_);_(&quot;$&quot;* \(#,##0\);_(&quot;$&quot;* &quot;-&quot;_);_(@_)"/>
    <numFmt numFmtId="165" formatCode="#,##0.0"/>
    <numFmt numFmtId="166" formatCode="_(&quot;$&quot;* #,##0.00_);_(&quot;$&quot;* \(#,##0.00\);_(&quot;$&quot;* &quot;-&quot;??_);_(@_)"/>
    <numFmt numFmtId="167" formatCode="_-* #,##0_-;\-* #,##0_-;_-* &quot;-&quot;_-;_-@_-"/>
    <numFmt numFmtId="168" formatCode="_-* #,##0.00_-;\-* #,##0.00_-;_-* &quot;-&quot;??_-;_-@_-"/>
    <numFmt numFmtId="169" formatCode="#,##0.000"/>
    <numFmt numFmtId="170" formatCode="_-&quot;Ł&quot;* #,##0_-;\-&quot;Ł&quot;* #,##0_-;_-&quot;Ł&quot;* &quot;-&quot;_-;_-@_-"/>
    <numFmt numFmtId="171" formatCode="_-&quot;Ł&quot;* #,##0.00_-;\-&quot;Ł&quot;* #,##0.00_-;_-&quot;Ł&quot;* &quot;-&quot;??_-;_-@_-"/>
    <numFmt numFmtId="172" formatCode="#,##0\ [$Kč-405];\-#,##0\ [$Kč-405]"/>
    <numFmt numFmtId="173" formatCode="\ #,##0.00&quot;      &quot;;\-#,##0.00&quot;      &quot;;&quot; -&quot;#&quot;      &quot;;@\ "/>
    <numFmt numFmtId="174" formatCode="#,##0\ &quot;Kč&quot;"/>
    <numFmt numFmtId="175" formatCode="dd/mm/yy"/>
    <numFmt numFmtId="176" formatCode="0.0"/>
    <numFmt numFmtId="177" formatCode="0.000"/>
    <numFmt numFmtId="178" formatCode="#,##0.000;\-#,##0.000"/>
    <numFmt numFmtId="179" formatCode="0_)"/>
    <numFmt numFmtId="180" formatCode="#,##0\ "/>
    <numFmt numFmtId="181" formatCode="\$#,##0\ ;\(\$#,##0\)"/>
    <numFmt numFmtId="182" formatCode="_-* #,##0.00\ &quot;€&quot;_-;\-* #,##0.00\ &quot;€&quot;_-;_-* &quot;-&quot;??\ &quot;€&quot;_-;_-@_-"/>
    <numFmt numFmtId="183" formatCode="_([$€]* #,##0.00_);_([$€]* \(#,##0.00\);_([$€]* &quot;-&quot;??_);_(@_)"/>
    <numFmt numFmtId="184" formatCode="[$-405]General"/>
    <numFmt numFmtId="185" formatCode="_-* #,##0.00\ _D_M_-;\-* #,##0.00\ _D_M_-;_-* &quot;-&quot;??\ _D_M_-;_-@_-"/>
    <numFmt numFmtId="186" formatCode="_-* #,##0\ _D_M_-;\-* #,##0\ _D_M_-;_-* &quot;-&quot;\ _D_M_-;_-@_-"/>
    <numFmt numFmtId="187" formatCode="d/mm"/>
  </numFmts>
  <fonts count="10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 CE"/>
      <charset val="238"/>
    </font>
    <font>
      <sz val="10"/>
      <name val="Arial"/>
      <charset val="238"/>
    </font>
    <font>
      <sz val="10"/>
      <name val="Helv"/>
    </font>
    <font>
      <sz val="10"/>
      <name val="Helv"/>
      <charset val="238"/>
    </font>
    <font>
      <sz val="10"/>
      <name val="Arial"/>
      <family val="2"/>
      <charset val="238"/>
    </font>
    <font>
      <sz val="10"/>
      <color indexed="8"/>
      <name val="MS Sans Serif"/>
      <family val="2"/>
      <charset val="238"/>
    </font>
    <font>
      <sz val="8"/>
      <name val="HelveticaNewE"/>
      <charset val="238"/>
    </font>
    <font>
      <sz val="12"/>
      <color indexed="24"/>
      <name val="System"/>
      <family val="2"/>
      <charset val="238"/>
    </font>
    <font>
      <b/>
      <sz val="18"/>
      <color indexed="24"/>
      <name val="System"/>
      <family val="2"/>
      <charset val="238"/>
    </font>
    <font>
      <b/>
      <sz val="12"/>
      <color indexed="24"/>
      <name val="System"/>
      <family val="2"/>
      <charset val="238"/>
    </font>
    <font>
      <b/>
      <sz val="18"/>
      <name val="Times New Roman"/>
      <family val="1"/>
      <charset val="238"/>
    </font>
    <font>
      <b/>
      <sz val="14"/>
      <name val="Times New Roman"/>
      <family val="1"/>
      <charset val="238"/>
    </font>
    <font>
      <sz val="10"/>
      <name val="Arial"/>
      <family val="2"/>
    </font>
    <font>
      <sz val="10"/>
      <color indexed="62"/>
      <name val="Arial"/>
      <family val="2"/>
    </font>
    <font>
      <b/>
      <sz val="12"/>
      <name val="Times CE"/>
      <charset val="238"/>
    </font>
    <font>
      <b/>
      <sz val="11"/>
      <name val="Arial CE"/>
      <family val="2"/>
      <charset val="238"/>
    </font>
    <font>
      <shadow/>
      <sz val="12"/>
      <name val="Times CE"/>
      <charset val="238"/>
    </font>
    <font>
      <sz val="10"/>
      <name val="MS Sans Serif"/>
      <family val="2"/>
      <charset val="238"/>
    </font>
    <font>
      <b/>
      <sz val="10"/>
      <name val="Arial"/>
      <family val="2"/>
    </font>
    <font>
      <b/>
      <sz val="10"/>
      <name val="Arial CE"/>
      <family val="2"/>
      <charset val="238"/>
    </font>
    <font>
      <b/>
      <sz val="10"/>
      <color indexed="8"/>
      <name val="Arial CE"/>
      <family val="2"/>
    </font>
    <font>
      <sz val="10"/>
      <name val="Arial CE"/>
      <family val="2"/>
    </font>
    <font>
      <b/>
      <sz val="10"/>
      <color indexed="8"/>
      <name val="Arial CE"/>
      <family val="2"/>
      <charset val="238"/>
    </font>
    <font>
      <sz val="8"/>
      <color indexed="8"/>
      <name val="Arial CE"/>
      <family val="2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Helv"/>
      <family val="2"/>
    </font>
    <font>
      <u/>
      <sz val="10"/>
      <color theme="10"/>
      <name val="Arial CE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sz val="8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12"/>
      <name val="Arial"/>
      <family val="2"/>
      <charset val="238"/>
    </font>
    <font>
      <sz val="11"/>
      <name val="돋움"/>
      <family val="3"/>
      <charset val="129"/>
    </font>
    <font>
      <b/>
      <sz val="12"/>
      <name val="Century Gothic"/>
      <family val="2"/>
    </font>
    <font>
      <b/>
      <sz val="14"/>
      <name val="Century Gothic"/>
      <family val="2"/>
    </font>
    <font>
      <sz val="12"/>
      <name val="Century Gothic"/>
      <family val="2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name val="Times New Roman CE"/>
      <family val="1"/>
      <charset val="238"/>
    </font>
    <font>
      <b/>
      <sz val="11"/>
      <color theme="1"/>
      <name val="Calibri"/>
      <family val="2"/>
      <scheme val="minor"/>
    </font>
    <font>
      <b/>
      <sz val="11"/>
      <color indexed="52"/>
      <name val="Calibri"/>
      <family val="2"/>
      <charset val="238"/>
    </font>
    <font>
      <b/>
      <sz val="11"/>
      <color indexed="10"/>
      <name val="Calibri"/>
      <family val="2"/>
      <charset val="238"/>
    </font>
    <font>
      <sz val="7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24"/>
      <name val="Arial"/>
      <family val="2"/>
      <charset val="238"/>
    </font>
    <font>
      <sz val="11"/>
      <color indexed="17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8"/>
      <color indexed="24"/>
      <name val="Arial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2"/>
      <color indexed="24"/>
      <name val="Arial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62"/>
      <name val="Calibri"/>
      <family val="2"/>
      <charset val="238"/>
    </font>
    <font>
      <u/>
      <sz val="10"/>
      <color indexed="12"/>
      <name val="Arial CE"/>
      <family val="2"/>
      <charset val="238"/>
    </font>
    <font>
      <u/>
      <sz val="10"/>
      <color indexed="12"/>
      <name val="Arial CE"/>
      <charset val="238"/>
    </font>
    <font>
      <u/>
      <sz val="8.5"/>
      <color indexed="12"/>
      <name val="Arial CE"/>
      <charset val="238"/>
    </font>
    <font>
      <u/>
      <sz val="8.5"/>
      <color indexed="12"/>
      <name val="Arial CE"/>
      <family val="2"/>
      <charset val="238"/>
    </font>
    <font>
      <u/>
      <sz val="11"/>
      <color indexed="12"/>
      <name val="Calibri"/>
      <family val="2"/>
      <charset val="238"/>
    </font>
    <font>
      <u/>
      <sz val="11"/>
      <color theme="10"/>
      <name val="Calibri"/>
      <family val="2"/>
      <charset val="238"/>
    </font>
    <font>
      <u/>
      <sz val="8.5"/>
      <color theme="10"/>
      <name val="Arial CE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i/>
      <sz val="11"/>
      <color theme="1"/>
      <name val="Calibri"/>
      <family val="2"/>
      <scheme val="minor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20"/>
      <name val="Arial"/>
      <family val="2"/>
      <charset val="238"/>
    </font>
    <font>
      <b/>
      <sz val="18"/>
      <color indexed="56"/>
      <name val="Cambria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19"/>
      <name val="Calibri"/>
      <family val="2"/>
      <charset val="238"/>
    </font>
    <font>
      <sz val="10"/>
      <color rgb="FF000000"/>
      <name val="Arial CE"/>
      <family val="2"/>
      <charset val="238"/>
    </font>
    <font>
      <b/>
      <sz val="11"/>
      <color indexed="63"/>
      <name val="Calibri"/>
      <family val="2"/>
      <charset val="238"/>
    </font>
    <font>
      <sz val="12"/>
      <name val="Times New Roman CE"/>
      <family val="1"/>
      <charset val="238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u/>
      <sz val="7"/>
      <name val="Arial CE"/>
      <family val="2"/>
      <charset val="238"/>
    </font>
    <font>
      <sz val="9"/>
      <name val="ＭＳ Ｐゴシック"/>
      <family val="3"/>
    </font>
    <font>
      <sz val="11"/>
      <name val="ＭＳ Ｐゴシック"/>
      <family val="3"/>
      <charset val="128"/>
    </font>
    <font>
      <sz val="10"/>
      <name val="MS Sans Serif"/>
      <family val="2"/>
    </font>
    <font>
      <sz val="10"/>
      <color indexed="9"/>
      <name val="Arial CE"/>
      <family val="2"/>
      <charset val="238"/>
    </font>
    <font>
      <sz val="10"/>
      <color indexed="9"/>
      <name val="Arial CE"/>
    </font>
    <font>
      <sz val="10"/>
      <color indexed="12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53"/>
      <name val="Arial"/>
      <family val="2"/>
      <charset val="238"/>
    </font>
    <font>
      <sz val="8"/>
      <color indexed="17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lightGray"/>
    </fill>
    <fill>
      <patternFill patternType="gray06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64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9"/>
        <bgColor indexed="40"/>
      </patternFill>
    </fill>
    <fill>
      <patternFill patternType="solid">
        <fgColor rgb="FFFFCC99"/>
        <bgColor indexed="64"/>
      </patternFill>
    </fill>
  </fills>
  <borders count="84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5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006">
    <xf numFmtId="0" fontId="0" fillId="0" borderId="0"/>
    <xf numFmtId="0" fontId="5" fillId="0" borderId="0"/>
    <xf numFmtId="0" fontId="6" fillId="0" borderId="0"/>
    <xf numFmtId="0" fontId="3" fillId="0" borderId="0" applyProtection="0"/>
    <xf numFmtId="0" fontId="6" fillId="0" borderId="0"/>
    <xf numFmtId="0" fontId="6" fillId="0" borderId="0"/>
    <xf numFmtId="0" fontId="3" fillId="0" borderId="0" applyProtection="0"/>
    <xf numFmtId="0" fontId="6" fillId="0" borderId="0"/>
    <xf numFmtId="0" fontId="3" fillId="0" borderId="0" applyProtection="0"/>
    <xf numFmtId="0" fontId="3" fillId="0" borderId="0" applyProtection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3" fillId="0" borderId="0" applyProtection="0"/>
    <xf numFmtId="0" fontId="3" fillId="0" borderId="0" applyProtection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8" fillId="0" borderId="0"/>
    <xf numFmtId="0" fontId="6" fillId="0" borderId="0"/>
    <xf numFmtId="164" fontId="9" fillId="0" borderId="0" applyFont="0" applyFill="0" applyBorder="0" applyAlignment="0" applyProtection="0"/>
    <xf numFmtId="165" fontId="10" fillId="0" borderId="0" applyFill="0" applyBorder="0" applyProtection="0">
      <alignment horizontal="right"/>
    </xf>
    <xf numFmtId="41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41" fontId="9" fillId="0" borderId="0" applyFont="0" applyFill="0" applyBorder="0" applyAlignment="0" applyProtection="0"/>
    <xf numFmtId="0" fontId="11" fillId="0" borderId="0" applyFill="0" applyBorder="0" applyAlignment="0" applyProtection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2" fontId="11" fillId="0" borderId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" borderId="0"/>
    <xf numFmtId="0" fontId="15" fillId="3" borderId="0"/>
    <xf numFmtId="0" fontId="16" fillId="0" borderId="0" applyNumberFormat="0" applyFont="0" applyBorder="0" applyProtection="0"/>
    <xf numFmtId="0" fontId="17" fillId="0" borderId="0" applyNumberFormat="0" applyProtection="0"/>
    <xf numFmtId="49" fontId="3" fillId="0" borderId="1" applyBorder="0" applyProtection="0">
      <alignment horizontal="left"/>
    </xf>
    <xf numFmtId="169" fontId="3" fillId="0" borderId="0" applyBorder="0" applyProtection="0"/>
    <xf numFmtId="0" fontId="18" fillId="0" borderId="0"/>
    <xf numFmtId="49" fontId="19" fillId="0" borderId="0" applyBorder="0" applyProtection="0"/>
    <xf numFmtId="0" fontId="3" fillId="0" borderId="1" applyBorder="0" applyProtection="0">
      <alignment horizontal="left"/>
      <protection locked="0"/>
    </xf>
    <xf numFmtId="0" fontId="3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4" fillId="0" borderId="0" applyProtection="0"/>
    <xf numFmtId="0" fontId="8" fillId="0" borderId="0"/>
    <xf numFmtId="0" fontId="2" fillId="0" borderId="0"/>
    <xf numFmtId="0" fontId="8" fillId="0" borderId="0"/>
    <xf numFmtId="0" fontId="20" fillId="0" borderId="0">
      <alignment wrapText="1"/>
    </xf>
    <xf numFmtId="0" fontId="21" fillId="0" borderId="0"/>
    <xf numFmtId="0" fontId="3" fillId="0" borderId="0" applyProtection="0"/>
    <xf numFmtId="0" fontId="3" fillId="0" borderId="0" applyProtection="0"/>
    <xf numFmtId="49" fontId="8" fillId="0" borderId="0" applyProtection="0"/>
    <xf numFmtId="0" fontId="11" fillId="0" borderId="2" applyNumberFormat="0" applyFill="0" applyAlignment="0" applyProtection="0"/>
    <xf numFmtId="165" fontId="22" fillId="0" borderId="3">
      <alignment horizontal="right" vertical="center"/>
    </xf>
    <xf numFmtId="0" fontId="23" fillId="0" borderId="0"/>
    <xf numFmtId="0" fontId="3" fillId="0" borderId="0"/>
    <xf numFmtId="170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3" fillId="4" borderId="0" applyProtection="0"/>
    <xf numFmtId="172" fontId="24" fillId="0" borderId="4" applyProtection="0">
      <alignment horizontal="right" vertical="center"/>
    </xf>
    <xf numFmtId="173" fontId="25" fillId="0" borderId="0" applyFill="0" applyBorder="0" applyAlignment="0" applyProtection="0"/>
    <xf numFmtId="0" fontId="25" fillId="0" borderId="0"/>
    <xf numFmtId="0" fontId="25" fillId="0" borderId="0"/>
    <xf numFmtId="0" fontId="25" fillId="0" borderId="0"/>
    <xf numFmtId="0" fontId="26" fillId="0" borderId="5" applyNumberFormat="0" applyFont="0" applyFill="0" applyAlignment="0" applyProtection="0"/>
    <xf numFmtId="0" fontId="27" fillId="0" borderId="4">
      <alignment horizontal="justify" vertical="center" wrapText="1"/>
      <protection locked="0"/>
    </xf>
    <xf numFmtId="9" fontId="25" fillId="0" borderId="0" applyFill="0" applyBorder="0" applyAlignment="0" applyProtection="0"/>
    <xf numFmtId="0" fontId="4" fillId="0" borderId="0"/>
    <xf numFmtId="0" fontId="1" fillId="0" borderId="0"/>
    <xf numFmtId="44" fontId="1" fillId="0" borderId="0" applyFont="0" applyFill="0" applyBorder="0" applyAlignment="0" applyProtection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39" fillId="0" borderId="0"/>
    <xf numFmtId="0" fontId="7" fillId="0" borderId="0"/>
    <xf numFmtId="0" fontId="39" fillId="0" borderId="0"/>
    <xf numFmtId="0" fontId="6" fillId="0" borderId="0"/>
    <xf numFmtId="0" fontId="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1" fillId="0" borderId="0"/>
    <xf numFmtId="0" fontId="7" fillId="0" borderId="0"/>
    <xf numFmtId="9" fontId="4" fillId="0" borderId="0" applyFont="0" applyFill="0" applyBorder="0" applyAlignment="0" applyProtection="0"/>
    <xf numFmtId="0" fontId="33" fillId="0" borderId="63">
      <alignment horizontal="center" vertical="center" wrapText="1"/>
    </xf>
    <xf numFmtId="0" fontId="51" fillId="0" borderId="0"/>
    <xf numFmtId="0" fontId="3" fillId="0" borderId="0" applyProtection="0"/>
    <xf numFmtId="0" fontId="3" fillId="0" borderId="0" applyProtection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177" fontId="52" fillId="4" borderId="2"/>
    <xf numFmtId="177" fontId="52" fillId="7" borderId="64"/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16" fillId="6" borderId="3">
      <alignment horizontal="center"/>
    </xf>
    <xf numFmtId="0" fontId="16" fillId="8" borderId="4">
      <alignment horizontal="center"/>
    </xf>
    <xf numFmtId="0" fontId="39" fillId="0" borderId="0"/>
    <xf numFmtId="49" fontId="16" fillId="9" borderId="0"/>
    <xf numFmtId="49" fontId="16" fillId="10" borderId="0"/>
    <xf numFmtId="0" fontId="39" fillId="0" borderId="0"/>
    <xf numFmtId="0" fontId="53" fillId="0" borderId="0">
      <alignment vertical="center"/>
    </xf>
    <xf numFmtId="0" fontId="52" fillId="0" borderId="0">
      <alignment vertical="center"/>
    </xf>
    <xf numFmtId="0" fontId="54" fillId="0" borderId="0">
      <alignment vertical="center"/>
    </xf>
    <xf numFmtId="0" fontId="6" fillId="0" borderId="0"/>
    <xf numFmtId="0" fontId="6" fillId="0" borderId="0"/>
    <xf numFmtId="49" fontId="54" fillId="0" borderId="0"/>
    <xf numFmtId="0" fontId="54" fillId="0" borderId="0">
      <alignment vertical="top"/>
    </xf>
    <xf numFmtId="178" fontId="54" fillId="0" borderId="0">
      <alignment wrapText="1"/>
    </xf>
    <xf numFmtId="49" fontId="54" fillId="0" borderId="0">
      <alignment horizontal="right"/>
    </xf>
    <xf numFmtId="177" fontId="52" fillId="11" borderId="25"/>
    <xf numFmtId="177" fontId="52" fillId="12" borderId="65"/>
    <xf numFmtId="0" fontId="29" fillId="0" borderId="0" applyProtection="0"/>
    <xf numFmtId="1" fontId="19" fillId="11" borderId="3" applyNumberFormat="0" applyFill="0" applyBorder="0" applyAlignment="0" applyProtection="0">
      <alignment horizontal="center" vertical="center" wrapText="1"/>
      <protection locked="0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0" fontId="47" fillId="0" borderId="3" applyProtection="0">
      <alignment vertical="center"/>
    </xf>
    <xf numFmtId="0" fontId="47" fillId="0" borderId="3" applyProtection="0">
      <alignment vertical="center"/>
    </xf>
    <xf numFmtId="0" fontId="47" fillId="0" borderId="4" applyProtection="0">
      <alignment vertical="center"/>
    </xf>
    <xf numFmtId="0" fontId="47" fillId="0" borderId="4" applyProtection="0">
      <alignment vertical="center"/>
    </xf>
    <xf numFmtId="165" fontId="29" fillId="0" borderId="0" applyAlignment="0">
      <alignment horizontal="right" wrapText="1"/>
    </xf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0" borderId="0" applyNumberFormat="0" applyBorder="0" applyAlignment="0" applyProtection="0"/>
    <xf numFmtId="0" fontId="55" fillId="18" borderId="0" applyNumberFormat="0" applyBorder="0" applyAlignment="0" applyProtection="0"/>
    <xf numFmtId="0" fontId="55" fillId="13" borderId="0" applyNumberFormat="0" applyBorder="0" applyAlignment="0" applyProtection="0"/>
    <xf numFmtId="0" fontId="55" fillId="15" borderId="0" applyNumberFormat="0" applyBorder="0" applyAlignment="0" applyProtection="0"/>
    <xf numFmtId="0" fontId="55" fillId="17" borderId="0" applyNumberFormat="0" applyBorder="0" applyAlignment="0" applyProtection="0"/>
    <xf numFmtId="0" fontId="55" fillId="19" borderId="0" applyNumberFormat="0" applyBorder="0" applyAlignment="0" applyProtection="0"/>
    <xf numFmtId="0" fontId="55" fillId="21" borderId="0" applyNumberFormat="0" applyBorder="0" applyAlignment="0" applyProtection="0"/>
    <xf numFmtId="0" fontId="55" fillId="20" borderId="0" applyNumberFormat="0" applyBorder="0" applyAlignment="0" applyProtection="0"/>
    <xf numFmtId="0" fontId="55" fillId="13" borderId="0" applyNumberFormat="0" applyBorder="0" applyAlignment="0" applyProtection="0"/>
    <xf numFmtId="0" fontId="55" fillId="14" borderId="0" applyNumberFormat="0" applyBorder="0" applyAlignment="0" applyProtection="0"/>
    <xf numFmtId="0" fontId="55" fillId="15" borderId="0" applyNumberFormat="0" applyBorder="0" applyAlignment="0" applyProtection="0"/>
    <xf numFmtId="0" fontId="55" fillId="16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1" borderId="0" applyNumberFormat="0" applyBorder="0" applyAlignment="0" applyProtection="0"/>
    <xf numFmtId="0" fontId="55" fillId="20" borderId="0" applyNumberFormat="0" applyBorder="0" applyAlignment="0" applyProtection="0"/>
    <xf numFmtId="0" fontId="55" fillId="18" borderId="0" applyNumberFormat="0" applyBorder="0" applyAlignment="0" applyProtection="0"/>
    <xf numFmtId="4" fontId="29" fillId="0" borderId="0" applyBorder="0" applyAlignment="0">
      <alignment horizontal="right" wrapText="1"/>
    </xf>
    <xf numFmtId="0" fontId="29" fillId="0" borderId="0">
      <alignment horizontal="right" wrapText="1"/>
    </xf>
    <xf numFmtId="0" fontId="55" fillId="14" borderId="0" applyNumberFormat="0" applyBorder="0" applyAlignment="0" applyProtection="0"/>
    <xf numFmtId="0" fontId="55" fillId="21" borderId="0" applyNumberFormat="0" applyBorder="0" applyAlignment="0" applyProtection="0"/>
    <xf numFmtId="0" fontId="55" fillId="16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4" borderId="0" applyNumberFormat="0" applyBorder="0" applyAlignment="0" applyProtection="0"/>
    <xf numFmtId="0" fontId="55" fillId="21" borderId="0" applyNumberFormat="0" applyBorder="0" applyAlignment="0" applyProtection="0"/>
    <xf numFmtId="0" fontId="55" fillId="24" borderId="0" applyNumberFormat="0" applyBorder="0" applyAlignment="0" applyProtection="0"/>
    <xf numFmtId="0" fontId="55" fillId="18" borderId="0" applyNumberFormat="0" applyBorder="0" applyAlignment="0" applyProtection="0"/>
    <xf numFmtId="0" fontId="55" fillId="14" borderId="0" applyNumberFormat="0" applyBorder="0" applyAlignment="0" applyProtection="0"/>
    <xf numFmtId="0" fontId="55" fillId="16" borderId="0" applyNumberFormat="0" applyBorder="0" applyAlignment="0" applyProtection="0"/>
    <xf numFmtId="0" fontId="55" fillId="22" borderId="0" applyNumberFormat="0" applyBorder="0" applyAlignment="0" applyProtection="0"/>
    <xf numFmtId="0" fontId="55" fillId="19" borderId="0" applyNumberFormat="0" applyBorder="0" applyAlignment="0" applyProtection="0"/>
    <xf numFmtId="0" fontId="55" fillId="14" borderId="0" applyNumberFormat="0" applyBorder="0" applyAlignment="0" applyProtection="0"/>
    <xf numFmtId="0" fontId="55" fillId="24" borderId="0" applyNumberFormat="0" applyBorder="0" applyAlignment="0" applyProtection="0"/>
    <xf numFmtId="0" fontId="55" fillId="14" borderId="0" applyNumberFormat="0" applyBorder="0" applyAlignment="0" applyProtection="0"/>
    <xf numFmtId="0" fontId="55" fillId="21" borderId="0" applyNumberFormat="0" applyBorder="0" applyAlignment="0" applyProtection="0"/>
    <xf numFmtId="0" fontId="55" fillId="16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55" fillId="19" borderId="0" applyNumberFormat="0" applyBorder="0" applyAlignment="0" applyProtection="0"/>
    <xf numFmtId="0" fontId="55" fillId="15" borderId="0" applyNumberFormat="0" applyBorder="0" applyAlignment="0" applyProtection="0"/>
    <xf numFmtId="0" fontId="55" fillId="14" borderId="0" applyNumberFormat="0" applyBorder="0" applyAlignment="0" applyProtection="0"/>
    <xf numFmtId="0" fontId="55" fillId="21" borderId="0" applyNumberFormat="0" applyBorder="0" applyAlignment="0" applyProtection="0"/>
    <xf numFmtId="0" fontId="55" fillId="24" borderId="0" applyNumberFormat="0" applyBorder="0" applyAlignment="0" applyProtection="0"/>
    <xf numFmtId="0" fontId="55" fillId="18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24" borderId="0" applyNumberFormat="0" applyBorder="0" applyAlignment="0" applyProtection="0"/>
    <xf numFmtId="0" fontId="56" fillId="27" borderId="0" applyNumberFormat="0" applyBorder="0" applyAlignment="0" applyProtection="0"/>
    <xf numFmtId="0" fontId="56" fillId="15" borderId="0" applyNumberFormat="0" applyBorder="0" applyAlignment="0" applyProtection="0"/>
    <xf numFmtId="0" fontId="56" fillId="28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16" borderId="0" applyNumberFormat="0" applyBorder="0" applyAlignment="0" applyProtection="0"/>
    <xf numFmtId="0" fontId="56" fillId="25" borderId="0" applyNumberFormat="0" applyBorder="0" applyAlignment="0" applyProtection="0"/>
    <xf numFmtId="0" fontId="56" fillId="16" borderId="0" applyNumberFormat="0" applyBorder="0" applyAlignment="0" applyProtection="0"/>
    <xf numFmtId="0" fontId="56" fillId="22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25" borderId="0" applyNumberFormat="0" applyBorder="0" applyAlignment="0" applyProtection="0"/>
    <xf numFmtId="0" fontId="56" fillId="21" borderId="0" applyNumberFormat="0" applyBorder="0" applyAlignment="0" applyProtection="0"/>
    <xf numFmtId="0" fontId="56" fillId="16" borderId="0" applyNumberFormat="0" applyBorder="0" applyAlignment="0" applyProtection="0"/>
    <xf numFmtId="0" fontId="56" fillId="26" borderId="0" applyNumberFormat="0" applyBorder="0" applyAlignment="0" applyProtection="0"/>
    <xf numFmtId="0" fontId="56" fillId="22" borderId="0" applyNumberFormat="0" applyBorder="0" applyAlignment="0" applyProtection="0"/>
    <xf numFmtId="0" fontId="56" fillId="24" borderId="0" applyNumberFormat="0" applyBorder="0" applyAlignment="0" applyProtection="0"/>
    <xf numFmtId="0" fontId="56" fillId="27" borderId="0" applyNumberFormat="0" applyBorder="0" applyAlignment="0" applyProtection="0"/>
    <xf numFmtId="0" fontId="56" fillId="15" borderId="0" applyNumberFormat="0" applyBorder="0" applyAlignment="0" applyProtection="0"/>
    <xf numFmtId="0" fontId="56" fillId="28" borderId="0" applyNumberFormat="0" applyBorder="0" applyAlignment="0" applyProtection="0"/>
    <xf numFmtId="0" fontId="56" fillId="21" borderId="0" applyNumberFormat="0" applyBorder="0" applyAlignment="0" applyProtection="0"/>
    <xf numFmtId="0" fontId="56" fillId="29" borderId="0" applyNumberFormat="0" applyBorder="0" applyAlignment="0" applyProtection="0"/>
    <xf numFmtId="0" fontId="56" fillId="16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26" borderId="0" applyNumberFormat="0" applyBorder="0" applyAlignment="0" applyProtection="0"/>
    <xf numFmtId="0" fontId="56" fillId="33" borderId="0" applyNumberFormat="0" applyBorder="0" applyAlignment="0" applyProtection="0"/>
    <xf numFmtId="0" fontId="56" fillId="24" borderId="0" applyNumberFormat="0" applyBorder="0" applyAlignment="0" applyProtection="0"/>
    <xf numFmtId="0" fontId="56" fillId="27" borderId="0" applyNumberFormat="0" applyBorder="0" applyAlignment="0" applyProtection="0"/>
    <xf numFmtId="0" fontId="56" fillId="34" borderId="0" applyNumberFormat="0" applyBorder="0" applyAlignment="0" applyProtection="0"/>
    <xf numFmtId="0" fontId="56" fillId="28" borderId="0" applyNumberFormat="0" applyBorder="0" applyAlignment="0" applyProtection="0"/>
    <xf numFmtId="0" fontId="56" fillId="26" borderId="0" applyNumberFormat="0" applyBorder="0" applyAlignment="0" applyProtection="0"/>
    <xf numFmtId="0" fontId="56" fillId="32" borderId="0" applyNumberFormat="0" applyBorder="0" applyAlignment="0" applyProtection="0"/>
    <xf numFmtId="0" fontId="57" fillId="15" borderId="0" applyNumberFormat="0" applyBorder="0" applyAlignment="0" applyProtection="0"/>
    <xf numFmtId="0" fontId="57" fillId="19" borderId="0" applyNumberFormat="0" applyBorder="0" applyAlignment="0" applyProtection="0"/>
    <xf numFmtId="179" fontId="58" fillId="0" borderId="0"/>
    <xf numFmtId="0" fontId="59" fillId="0" borderId="0"/>
    <xf numFmtId="3" fontId="47" fillId="0" borderId="66">
      <alignment horizontal="left" vertical="center"/>
    </xf>
    <xf numFmtId="3" fontId="47" fillId="0" borderId="66">
      <alignment horizontal="left" vertical="center"/>
    </xf>
    <xf numFmtId="0" fontId="60" fillId="35" borderId="67" applyNumberFormat="0" applyAlignment="0" applyProtection="0"/>
    <xf numFmtId="0" fontId="61" fillId="36" borderId="67" applyNumberFormat="0" applyAlignment="0" applyProtection="0"/>
    <xf numFmtId="169" fontId="62" fillId="0" borderId="3" applyNumberFormat="0" applyBorder="0" applyAlignment="0">
      <alignment horizontal="right" vertical="center"/>
      <protection locked="0"/>
    </xf>
    <xf numFmtId="180" fontId="29" fillId="0" borderId="0" applyFont="0" applyFill="0" applyBorder="0">
      <alignment horizontal="right" vertical="center"/>
    </xf>
    <xf numFmtId="0" fontId="63" fillId="0" borderId="68" applyNumberFormat="0" applyFill="0" applyAlignment="0" applyProtection="0"/>
    <xf numFmtId="0" fontId="63" fillId="0" borderId="69" applyNumberFormat="0" applyFill="0" applyAlignment="0" applyProtection="0"/>
    <xf numFmtId="3" fontId="64" fillId="0" borderId="0" applyFont="0" applyFill="0" applyBorder="0" applyAlignment="0" applyProtection="0"/>
    <xf numFmtId="181" fontId="64" fillId="0" borderId="0" applyFont="0" applyFill="0" applyBorder="0" applyAlignment="0" applyProtection="0"/>
    <xf numFmtId="41" fontId="8" fillId="0" borderId="0" applyFont="0" applyFill="0" applyBorder="0" applyAlignment="0" applyProtection="0"/>
    <xf numFmtId="39" fontId="8" fillId="0" borderId="0" applyFont="0" applyFill="0" applyBorder="0" applyAlignment="0" applyProtection="0"/>
    <xf numFmtId="0" fontId="65" fillId="17" borderId="0" applyNumberFormat="0" applyBorder="0" applyAlignment="0" applyProtection="0"/>
    <xf numFmtId="182" fontId="16" fillId="0" borderId="0" applyFont="0" applyFill="0" applyBorder="0" applyAlignment="0" applyProtection="0"/>
    <xf numFmtId="183" fontId="16" fillId="0" borderId="0" applyFont="0" applyFill="0" applyBorder="0" applyAlignment="0" applyProtection="0"/>
    <xf numFmtId="0" fontId="66" fillId="0" borderId="0" applyNumberForma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5" fillId="17" borderId="0" applyNumberFormat="0" applyBorder="0" applyAlignment="0" applyProtection="0"/>
    <xf numFmtId="0" fontId="65" fillId="21" borderId="0" applyNumberFormat="0" applyBorder="0" applyAlignment="0" applyProtection="0"/>
    <xf numFmtId="0" fontId="67" fillId="0" borderId="70" applyNumberFormat="0" applyFill="0" applyAlignment="0" applyProtection="0"/>
    <xf numFmtId="0" fontId="68" fillId="0" borderId="0" applyNumberFormat="0" applyFill="0" applyBorder="0" applyAlignment="0" applyProtection="0"/>
    <xf numFmtId="0" fontId="69" fillId="0" borderId="71" applyNumberFormat="0" applyFill="0" applyAlignment="0" applyProtection="0"/>
    <xf numFmtId="0" fontId="70" fillId="0" borderId="72" applyNumberFormat="0" applyFill="0" applyAlignment="0" applyProtection="0"/>
    <xf numFmtId="0" fontId="71" fillId="0" borderId="0" applyNumberFormat="0" applyFill="0" applyBorder="0" applyAlignment="0" applyProtection="0"/>
    <xf numFmtId="0" fontId="72" fillId="0" borderId="73" applyNumberFormat="0" applyFill="0" applyAlignment="0" applyProtection="0"/>
    <xf numFmtId="0" fontId="73" fillId="0" borderId="74" applyNumberFormat="0" applyFill="0" applyAlignment="0" applyProtection="0"/>
    <xf numFmtId="0" fontId="74" fillId="0" borderId="75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32" fillId="0" borderId="0">
      <alignment horizontal="center" vertical="center" wrapText="1"/>
    </xf>
    <xf numFmtId="0" fontId="76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6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7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78" fillId="0" borderId="0" applyNumberFormat="0" applyFill="0" applyBorder="0" applyAlignment="0" applyProtection="0">
      <alignment vertical="top"/>
      <protection locked="0"/>
    </xf>
    <xf numFmtId="0" fontId="81" fillId="0" borderId="0" applyNumberFormat="0" applyFill="0" applyBorder="0" applyAlignment="0" applyProtection="0">
      <alignment vertical="top"/>
      <protection locked="0"/>
    </xf>
    <xf numFmtId="0" fontId="79" fillId="0" borderId="0" applyNumberFormat="0" applyFill="0" applyBorder="0" applyAlignment="0" applyProtection="0">
      <alignment vertical="top"/>
      <protection locked="0"/>
    </xf>
    <xf numFmtId="0" fontId="80" fillId="0" borderId="0" applyNumberFormat="0" applyFill="0" applyBorder="0" applyAlignment="0" applyProtection="0">
      <alignment vertical="top"/>
      <protection locked="0"/>
    </xf>
    <xf numFmtId="0" fontId="82" fillId="37" borderId="76" applyNumberFormat="0" applyAlignment="0" applyProtection="0"/>
    <xf numFmtId="0" fontId="57" fillId="15" borderId="0" applyNumberFormat="0" applyBorder="0" applyAlignment="0" applyProtection="0"/>
    <xf numFmtId="0" fontId="83" fillId="20" borderId="67" applyNumberFormat="0" applyAlignment="0" applyProtection="0"/>
    <xf numFmtId="0" fontId="83" fillId="23" borderId="67" applyNumberFormat="0" applyAlignment="0" applyProtection="0"/>
    <xf numFmtId="0" fontId="84" fillId="0" borderId="0"/>
    <xf numFmtId="0" fontId="82" fillId="37" borderId="76" applyNumberFormat="0" applyAlignment="0" applyProtection="0"/>
    <xf numFmtId="0" fontId="82" fillId="37" borderId="76" applyNumberFormat="0" applyAlignment="0" applyProtection="0"/>
    <xf numFmtId="0" fontId="85" fillId="0" borderId="77" applyNumberFormat="0" applyFill="0" applyAlignment="0" applyProtection="0"/>
    <xf numFmtId="0" fontId="86" fillId="0" borderId="78" applyNumberFormat="0" applyFill="0" applyAlignment="0" applyProtection="0"/>
    <xf numFmtId="0" fontId="67" fillId="0" borderId="70" applyNumberFormat="0" applyFill="0" applyAlignment="0" applyProtection="0"/>
    <xf numFmtId="0" fontId="69" fillId="0" borderId="71" applyNumberFormat="0" applyFill="0" applyAlignment="0" applyProtection="0"/>
    <xf numFmtId="0" fontId="70" fillId="0" borderId="72" applyNumberFormat="0" applyFill="0" applyAlignment="0" applyProtection="0"/>
    <xf numFmtId="0" fontId="72" fillId="0" borderId="73" applyNumberFormat="0" applyFill="0" applyAlignment="0" applyProtection="0"/>
    <xf numFmtId="0" fontId="73" fillId="0" borderId="74" applyNumberFormat="0" applyFill="0" applyAlignment="0" applyProtection="0"/>
    <xf numFmtId="0" fontId="74" fillId="0" borderId="75" applyNumberFormat="0" applyFill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87" fillId="0" borderId="0">
      <alignment horizontal="left"/>
    </xf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0" fillId="23" borderId="0" applyNumberFormat="0" applyBorder="0" applyAlignment="0" applyProtection="0"/>
    <xf numFmtId="0" fontId="91" fillId="23" borderId="0" applyNumberFormat="0" applyBorder="0" applyAlignment="0" applyProtection="0"/>
    <xf numFmtId="0" fontId="90" fillId="23" borderId="0" applyNumberFormat="0" applyBorder="0" applyAlignment="0" applyProtection="0"/>
    <xf numFmtId="0" fontId="90" fillId="23" borderId="0" applyNumberFormat="0" applyBorder="0" applyAlignment="0" applyProtection="0"/>
    <xf numFmtId="0" fontId="91" fillId="23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184" fontId="92" fillId="0" borderId="0" applyBorder="0" applyProtection="0"/>
    <xf numFmtId="0" fontId="8" fillId="0" borderId="0"/>
    <xf numFmtId="0" fontId="8" fillId="0" borderId="0"/>
    <xf numFmtId="0" fontId="21" fillId="0" borderId="0"/>
    <xf numFmtId="0" fontId="55" fillId="0" borderId="0"/>
    <xf numFmtId="0" fontId="92" fillId="0" borderId="0" applyNumberFormat="0" applyBorder="0" applyProtection="0"/>
    <xf numFmtId="0" fontId="5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4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8" fillId="0" borderId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3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 applyAlignment="0">
      <alignment vertical="top" wrapText="1"/>
      <protection locked="0"/>
    </xf>
    <xf numFmtId="0" fontId="4" fillId="0" borderId="0"/>
    <xf numFmtId="0" fontId="4" fillId="0" borderId="0"/>
    <xf numFmtId="0" fontId="8" fillId="0" borderId="0"/>
    <xf numFmtId="0" fontId="8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4" fillId="18" borderId="79" applyNumberFormat="0" applyFont="0" applyAlignment="0" applyProtection="0"/>
    <xf numFmtId="185" fontId="16" fillId="0" borderId="0" applyFont="0" applyFill="0" applyBorder="0" applyAlignment="0" applyProtection="0"/>
    <xf numFmtId="186" fontId="16" fillId="0" borderId="0" applyFont="0" applyFill="0" applyBorder="0" applyAlignment="0" applyProtection="0"/>
    <xf numFmtId="0" fontId="62" fillId="0" borderId="26" applyNumberFormat="0" applyFont="0" applyBorder="0" applyAlignment="0">
      <alignment horizontal="left" vertical="center"/>
    </xf>
    <xf numFmtId="0" fontId="62" fillId="0" borderId="26" applyNumberFormat="0" applyFont="0" applyBorder="0" applyAlignment="0">
      <alignment vertical="center"/>
    </xf>
    <xf numFmtId="0" fontId="62" fillId="0" borderId="26" applyNumberFormat="0" applyBorder="0" applyAlignment="0">
      <alignment horizontal="left" vertical="center"/>
    </xf>
    <xf numFmtId="0" fontId="93" fillId="35" borderId="80" applyNumberFormat="0" applyAlignment="0" applyProtection="0"/>
    <xf numFmtId="0" fontId="93" fillId="36" borderId="80" applyNumberFormat="0" applyAlignment="0" applyProtection="0"/>
    <xf numFmtId="187" fontId="41" fillId="0" borderId="0">
      <alignment horizontal="center" vertical="center"/>
    </xf>
    <xf numFmtId="187" fontId="3" fillId="0" borderId="0">
      <alignment horizontal="center" vertical="center"/>
    </xf>
    <xf numFmtId="187" fontId="3" fillId="0" borderId="0">
      <alignment horizontal="center" vertical="center"/>
    </xf>
    <xf numFmtId="0" fontId="8" fillId="18" borderId="79" applyNumberFormat="0" applyFont="0" applyAlignment="0" applyProtection="0"/>
    <xf numFmtId="0" fontId="8" fillId="18" borderId="79" applyNumberFormat="0" applyFont="0" applyAlignment="0" applyProtection="0"/>
    <xf numFmtId="0" fontId="4" fillId="18" borderId="79" applyNumberFormat="0" applyFont="0" applyAlignment="0" applyProtection="0"/>
    <xf numFmtId="0" fontId="85" fillId="0" borderId="77" applyNumberFormat="0" applyFill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5" fillId="0" borderId="77" applyNumberFormat="0" applyFill="0" applyAlignment="0" applyProtection="0"/>
    <xf numFmtId="0" fontId="86" fillId="0" borderId="78" applyNumberFormat="0" applyFill="0" applyAlignment="0" applyProtection="0"/>
    <xf numFmtId="0" fontId="94" fillId="0" borderId="0"/>
    <xf numFmtId="0" fontId="63" fillId="0" borderId="68" applyNumberFormat="0" applyFill="0" applyAlignment="0" applyProtection="0"/>
    <xf numFmtId="0" fontId="65" fillId="17" borderId="0" applyNumberFormat="0" applyBorder="0" applyAlignment="0" applyProtection="0"/>
    <xf numFmtId="0" fontId="65" fillId="21" borderId="0" applyNumberFormat="0" applyBorder="0" applyAlignment="0" applyProtection="0"/>
    <xf numFmtId="0" fontId="29" fillId="0" borderId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9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3" fillId="0" borderId="0" applyProtection="0"/>
    <xf numFmtId="49" fontId="29" fillId="0" borderId="0" applyFill="0" applyBorder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8" fillId="0" borderId="0" applyNumberFormat="0" applyFill="0" applyBorder="0" applyAlignment="0" applyProtection="0"/>
    <xf numFmtId="0" fontId="89" fillId="0" borderId="0" applyNumberFormat="0" applyFill="0" applyBorder="0" applyAlignment="0" applyProtection="0"/>
    <xf numFmtId="0" fontId="95" fillId="0" borderId="36">
      <alignment horizontal="center" wrapText="1"/>
    </xf>
    <xf numFmtId="0" fontId="96" fillId="0" borderId="34">
      <alignment horizontal="center" wrapText="1"/>
    </xf>
    <xf numFmtId="0" fontId="88" fillId="0" borderId="0" applyNumberFormat="0" applyFill="0" applyBorder="0" applyAlignment="0" applyProtection="0"/>
    <xf numFmtId="0" fontId="64" fillId="0" borderId="53" applyNumberFormat="0" applyFont="0" applyFill="0" applyAlignment="0" applyProtection="0"/>
    <xf numFmtId="0" fontId="63" fillId="0" borderId="69" applyNumberFormat="0" applyFill="0" applyAlignment="0" applyProtection="0"/>
    <xf numFmtId="0" fontId="83" fillId="20" borderId="67" applyNumberFormat="0" applyAlignment="0" applyProtection="0"/>
    <xf numFmtId="0" fontId="83" fillId="23" borderId="67" applyNumberFormat="0" applyAlignment="0" applyProtection="0"/>
    <xf numFmtId="0" fontId="60" fillId="35" borderId="67" applyNumberFormat="0" applyAlignment="0" applyProtection="0"/>
    <xf numFmtId="0" fontId="61" fillId="36" borderId="67" applyNumberFormat="0" applyAlignment="0" applyProtection="0"/>
    <xf numFmtId="0" fontId="93" fillId="35" borderId="80" applyNumberFormat="0" applyAlignment="0" applyProtection="0"/>
    <xf numFmtId="0" fontId="93" fillId="36" borderId="80" applyNumberFormat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16" fillId="0" borderId="0" applyFont="0" applyFill="0" applyBorder="0" applyAlignment="0" applyProtection="0"/>
    <xf numFmtId="0" fontId="86" fillId="0" borderId="0" applyNumberFormat="0" applyFill="0" applyBorder="0" applyAlignment="0" applyProtection="0"/>
    <xf numFmtId="0" fontId="97" fillId="0" borderId="26" applyNumberFormat="0" applyFont="0" applyBorder="0" applyAlignment="0">
      <alignment horizontal="left" vertical="center"/>
    </xf>
    <xf numFmtId="0" fontId="57" fillId="15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32" borderId="0" applyNumberFormat="0" applyBorder="0" applyAlignment="0" applyProtection="0"/>
    <xf numFmtId="0" fontId="56" fillId="26" borderId="0" applyNumberFormat="0" applyBorder="0" applyAlignment="0" applyProtection="0"/>
    <xf numFmtId="0" fontId="56" fillId="33" borderId="0" applyNumberFormat="0" applyBorder="0" applyAlignment="0" applyProtection="0"/>
    <xf numFmtId="0" fontId="56" fillId="24" borderId="0" applyNumberFormat="0" applyBorder="0" applyAlignment="0" applyProtection="0"/>
    <xf numFmtId="0" fontId="56" fillId="27" borderId="0" applyNumberFormat="0" applyBorder="0" applyAlignment="0" applyProtection="0"/>
    <xf numFmtId="0" fontId="56" fillId="34" borderId="0" applyNumberFormat="0" applyBorder="0" applyAlignment="0" applyProtection="0"/>
    <xf numFmtId="0" fontId="56" fillId="28" borderId="0" applyNumberFormat="0" applyBorder="0" applyAlignment="0" applyProtection="0"/>
    <xf numFmtId="0" fontId="56" fillId="26" borderId="0" applyNumberFormat="0" applyBorder="0" applyAlignment="0" applyProtection="0"/>
    <xf numFmtId="0" fontId="56" fillId="32" borderId="0" applyNumberFormat="0" applyBorder="0" applyAlignment="0" applyProtection="0"/>
    <xf numFmtId="0" fontId="56" fillId="30" borderId="0" applyNumberFormat="0" applyBorder="0" applyAlignment="0" applyProtection="0"/>
    <xf numFmtId="0" fontId="56" fillId="32" borderId="0" applyNumberFormat="0" applyBorder="0" applyAlignment="0" applyProtection="0"/>
    <xf numFmtId="0" fontId="56" fillId="33" borderId="0" applyNumberFormat="0" applyBorder="0" applyAlignment="0" applyProtection="0"/>
    <xf numFmtId="0" fontId="56" fillId="27" borderId="0" applyNumberFormat="0" applyBorder="0" applyAlignment="0" applyProtection="0"/>
    <xf numFmtId="0" fontId="56" fillId="28" borderId="0" applyNumberFormat="0" applyBorder="0" applyAlignment="0" applyProtection="0"/>
    <xf numFmtId="0" fontId="56" fillId="26" borderId="0" applyNumberFormat="0" applyBorder="0" applyAlignment="0" applyProtection="0"/>
    <xf numFmtId="41" fontId="16" fillId="0" borderId="0" applyFont="0" applyFill="0" applyBorder="0" applyAlignment="0" applyProtection="0"/>
    <xf numFmtId="0" fontId="51" fillId="0" borderId="0"/>
    <xf numFmtId="43" fontId="98" fillId="0" borderId="0" applyFont="0" applyFill="0" applyBorder="0" applyAlignment="0" applyProtection="0"/>
    <xf numFmtId="38" fontId="99" fillId="0" borderId="0" applyFont="0" applyFill="0" applyBorder="0" applyAlignment="0" applyProtection="0"/>
    <xf numFmtId="0" fontId="100" fillId="0" borderId="0"/>
  </cellStyleXfs>
  <cellXfs count="265">
    <xf numFmtId="0" fontId="0" fillId="0" borderId="0" xfId="0"/>
    <xf numFmtId="0" fontId="28" fillId="0" borderId="0" xfId="79" applyFont="1"/>
    <xf numFmtId="0" fontId="4" fillId="0" borderId="0" xfId="79"/>
    <xf numFmtId="0" fontId="4" fillId="0" borderId="0" xfId="79" applyAlignment="1">
      <alignment vertical="top"/>
    </xf>
    <xf numFmtId="0" fontId="4" fillId="0" borderId="3" xfId="79" applyBorder="1" applyAlignment="1">
      <alignment vertical="center"/>
    </xf>
    <xf numFmtId="49" fontId="4" fillId="0" borderId="25" xfId="79" applyNumberFormat="1" applyBorder="1" applyAlignment="1">
      <alignment vertical="center"/>
    </xf>
    <xf numFmtId="49" fontId="4" fillId="0" borderId="0" xfId="79" applyNumberFormat="1" applyAlignment="1">
      <alignment vertical="top"/>
    </xf>
    <xf numFmtId="49" fontId="4" fillId="0" borderId="0" xfId="79" applyNumberFormat="1" applyAlignment="1">
      <alignment vertical="top" wrapText="1"/>
    </xf>
    <xf numFmtId="0" fontId="4" fillId="0" borderId="0" xfId="79" applyAlignment="1">
      <alignment horizontal="center" vertical="top"/>
    </xf>
    <xf numFmtId="0" fontId="4" fillId="0" borderId="0" xfId="79" applyAlignment="1">
      <alignment vertical="top" wrapText="1"/>
    </xf>
    <xf numFmtId="0" fontId="8" fillId="0" borderId="53" xfId="1420" applyFont="1" applyBorder="1"/>
    <xf numFmtId="0" fontId="8" fillId="0" borderId="54" xfId="1420" applyFont="1" applyBorder="1"/>
    <xf numFmtId="0" fontId="8" fillId="0" borderId="58" xfId="1420" applyFont="1" applyBorder="1"/>
    <xf numFmtId="0" fontId="28" fillId="0" borderId="0" xfId="1821" applyFont="1"/>
    <xf numFmtId="0" fontId="4" fillId="0" borderId="0" xfId="1821"/>
    <xf numFmtId="0" fontId="4" fillId="0" borderId="0" xfId="1821" applyBorder="1"/>
    <xf numFmtId="0" fontId="4" fillId="0" borderId="0" xfId="1821" applyAlignment="1"/>
    <xf numFmtId="4" fontId="4" fillId="0" borderId="0" xfId="1821" applyNumberFormat="1"/>
    <xf numFmtId="0" fontId="4" fillId="0" borderId="0" xfId="1821" applyAlignment="1">
      <alignment vertical="top"/>
    </xf>
    <xf numFmtId="0" fontId="4" fillId="0" borderId="3" xfId="1821" applyBorder="1" applyAlignment="1">
      <alignment vertical="center"/>
    </xf>
    <xf numFmtId="49" fontId="4" fillId="0" borderId="25" xfId="1821" applyNumberFormat="1" applyBorder="1" applyAlignment="1">
      <alignment vertical="center"/>
    </xf>
    <xf numFmtId="49" fontId="4" fillId="0" borderId="0" xfId="1821" applyNumberFormat="1" applyAlignment="1">
      <alignment vertical="top"/>
    </xf>
    <xf numFmtId="49" fontId="4" fillId="0" borderId="0" xfId="1821" applyNumberFormat="1" applyAlignment="1">
      <alignment vertical="top" wrapText="1"/>
    </xf>
    <xf numFmtId="0" fontId="4" fillId="0" borderId="0" xfId="1821" applyAlignment="1">
      <alignment horizontal="center" vertical="top"/>
    </xf>
    <xf numFmtId="0" fontId="4" fillId="0" borderId="0" xfId="1821" applyAlignment="1">
      <alignment vertical="top" wrapText="1"/>
    </xf>
    <xf numFmtId="0" fontId="34" fillId="0" borderId="33" xfId="1821" applyFont="1" applyBorder="1" applyAlignment="1">
      <alignment horizontal="centerContinuous" vertical="top"/>
    </xf>
    <xf numFmtId="0" fontId="8" fillId="0" borderId="33" xfId="1821" applyFont="1" applyBorder="1" applyAlignment="1">
      <alignment horizontal="centerContinuous"/>
    </xf>
    <xf numFmtId="0" fontId="35" fillId="6" borderId="8" xfId="1821" applyFont="1" applyFill="1" applyBorder="1" applyAlignment="1">
      <alignment horizontal="left"/>
    </xf>
    <xf numFmtId="0" fontId="36" fillId="6" borderId="40" xfId="1821" applyFont="1" applyFill="1" applyBorder="1" applyAlignment="1">
      <alignment horizontal="centerContinuous"/>
    </xf>
    <xf numFmtId="49" fontId="37" fillId="6" borderId="9" xfId="1821" applyNumberFormat="1" applyFont="1" applyFill="1" applyBorder="1" applyAlignment="1">
      <alignment horizontal="left"/>
    </xf>
    <xf numFmtId="49" fontId="36" fillId="6" borderId="40" xfId="1821" applyNumberFormat="1" applyFont="1" applyFill="1" applyBorder="1" applyAlignment="1">
      <alignment horizontal="centerContinuous"/>
    </xf>
    <xf numFmtId="0" fontId="36" fillId="0" borderId="12" xfId="1821" applyFont="1" applyBorder="1"/>
    <xf numFmtId="49" fontId="36" fillId="0" borderId="13" xfId="1821" applyNumberFormat="1" applyFont="1" applyBorder="1" applyAlignment="1">
      <alignment horizontal="left"/>
    </xf>
    <xf numFmtId="0" fontId="8" fillId="0" borderId="24" xfId="1821" applyFont="1" applyBorder="1"/>
    <xf numFmtId="0" fontId="36" fillId="0" borderId="27" xfId="1821" applyFont="1" applyBorder="1"/>
    <xf numFmtId="49" fontId="36" fillId="0" borderId="25" xfId="1821" applyNumberFormat="1" applyFont="1" applyBorder="1"/>
    <xf numFmtId="49" fontId="36" fillId="0" borderId="27" xfId="1821" applyNumberFormat="1" applyFont="1" applyBorder="1"/>
    <xf numFmtId="0" fontId="36" fillId="0" borderId="3" xfId="1821" applyFont="1" applyBorder="1"/>
    <xf numFmtId="0" fontId="36" fillId="0" borderId="15" xfId="1821" applyFont="1" applyBorder="1" applyAlignment="1">
      <alignment horizontal="left"/>
    </xf>
    <xf numFmtId="0" fontId="35" fillId="0" borderId="24" xfId="1821" applyFont="1" applyBorder="1"/>
    <xf numFmtId="49" fontId="36" fillId="0" borderId="15" xfId="1821" applyNumberFormat="1" applyFont="1" applyBorder="1" applyAlignment="1">
      <alignment horizontal="left"/>
    </xf>
    <xf numFmtId="49" fontId="35" fillId="6" borderId="24" xfId="1821" applyNumberFormat="1" applyFont="1" applyFill="1" applyBorder="1"/>
    <xf numFmtId="49" fontId="8" fillId="6" borderId="27" xfId="1821" applyNumberFormat="1" applyFont="1" applyFill="1" applyBorder="1"/>
    <xf numFmtId="49" fontId="35" fillId="6" borderId="25" xfId="1821" applyNumberFormat="1" applyFont="1" applyFill="1" applyBorder="1"/>
    <xf numFmtId="49" fontId="8" fillId="6" borderId="25" xfId="1821" applyNumberFormat="1" applyFont="1" applyFill="1" applyBorder="1"/>
    <xf numFmtId="0" fontId="36" fillId="0" borderId="3" xfId="1821" applyFont="1" applyFill="1" applyBorder="1"/>
    <xf numFmtId="3" fontId="36" fillId="0" borderId="15" xfId="1821" applyNumberFormat="1" applyFont="1" applyBorder="1" applyAlignment="1">
      <alignment horizontal="left"/>
    </xf>
    <xf numFmtId="0" fontId="4" fillId="0" borderId="0" xfId="1821" applyFill="1"/>
    <xf numFmtId="49" fontId="35" fillId="6" borderId="6" xfId="1821" applyNumberFormat="1" applyFont="1" applyFill="1" applyBorder="1"/>
    <xf numFmtId="49" fontId="8" fillId="6" borderId="41" xfId="1821" applyNumberFormat="1" applyFont="1" applyFill="1" applyBorder="1"/>
    <xf numFmtId="49" fontId="35" fillId="6" borderId="0" xfId="1821" applyNumberFormat="1" applyFont="1" applyFill="1" applyBorder="1"/>
    <xf numFmtId="49" fontId="8" fillId="6" borderId="0" xfId="1821" applyNumberFormat="1" applyFont="1" applyFill="1" applyBorder="1"/>
    <xf numFmtId="49" fontId="36" fillId="0" borderId="3" xfId="1821" applyNumberFormat="1" applyFont="1" applyBorder="1" applyAlignment="1">
      <alignment horizontal="left"/>
    </xf>
    <xf numFmtId="0" fontId="36" fillId="0" borderId="14" xfId="1821" applyFont="1" applyBorder="1"/>
    <xf numFmtId="0" fontId="36" fillId="0" borderId="3" xfId="1821" applyNumberFormat="1" applyFont="1" applyBorder="1"/>
    <xf numFmtId="0" fontId="36" fillId="0" borderId="28" xfId="1821" applyNumberFormat="1" applyFont="1" applyBorder="1" applyAlignment="1">
      <alignment horizontal="left"/>
    </xf>
    <xf numFmtId="0" fontId="4" fillId="0" borderId="0" xfId="1821" applyNumberFormat="1" applyBorder="1"/>
    <xf numFmtId="0" fontId="4" fillId="0" borderId="0" xfId="1821" applyNumberFormat="1"/>
    <xf numFmtId="0" fontId="36" fillId="0" borderId="28" xfId="1821" applyFont="1" applyBorder="1" applyAlignment="1">
      <alignment horizontal="left"/>
    </xf>
    <xf numFmtId="0" fontId="36" fillId="0" borderId="3" xfId="1821" applyFont="1" applyFill="1" applyBorder="1" applyAlignment="1"/>
    <xf numFmtId="0" fontId="36" fillId="0" borderId="28" xfId="1821" applyFont="1" applyFill="1" applyBorder="1" applyAlignment="1"/>
    <xf numFmtId="0" fontId="4" fillId="0" borderId="0" xfId="1821" applyFont="1" applyFill="1" applyBorder="1" applyAlignment="1"/>
    <xf numFmtId="0" fontId="36" fillId="0" borderId="3" xfId="1821" applyFont="1" applyBorder="1" applyAlignment="1"/>
    <xf numFmtId="0" fontId="36" fillId="0" borderId="28" xfId="1821" applyFont="1" applyBorder="1" applyAlignment="1"/>
    <xf numFmtId="3" fontId="4" fillId="0" borderId="0" xfId="1821" applyNumberFormat="1"/>
    <xf numFmtId="0" fontId="36" fillId="0" borderId="24" xfId="1821" applyFont="1" applyBorder="1"/>
    <xf numFmtId="0" fontId="36" fillId="0" borderId="12" xfId="1821" applyFont="1" applyBorder="1" applyAlignment="1">
      <alignment horizontal="left"/>
    </xf>
    <xf numFmtId="0" fontId="36" fillId="0" borderId="22" xfId="1821" applyFont="1" applyBorder="1" applyAlignment="1">
      <alignment horizontal="left"/>
    </xf>
    <xf numFmtId="0" fontId="34" fillId="0" borderId="42" xfId="1821" applyFont="1" applyBorder="1" applyAlignment="1">
      <alignment horizontal="centerContinuous" vertical="center"/>
    </xf>
    <xf numFmtId="0" fontId="38" fillId="0" borderId="43" xfId="1821" applyFont="1" applyBorder="1" applyAlignment="1">
      <alignment horizontal="centerContinuous" vertical="center"/>
    </xf>
    <xf numFmtId="0" fontId="8" fillId="0" borderId="43" xfId="1821" applyFont="1" applyBorder="1" applyAlignment="1">
      <alignment horizontal="centerContinuous" vertical="center"/>
    </xf>
    <xf numFmtId="0" fontId="8" fillId="0" borderId="44" xfId="1821" applyFont="1" applyBorder="1" applyAlignment="1">
      <alignment horizontal="centerContinuous" vertical="center"/>
    </xf>
    <xf numFmtId="0" fontId="35" fillId="6" borderId="30" xfId="1821" applyFont="1" applyFill="1" applyBorder="1" applyAlignment="1">
      <alignment horizontal="left"/>
    </xf>
    <xf numFmtId="0" fontId="8" fillId="6" borderId="31" xfId="1821" applyFont="1" applyFill="1" applyBorder="1" applyAlignment="1">
      <alignment horizontal="left"/>
    </xf>
    <xf numFmtId="0" fontId="8" fillId="6" borderId="32" xfId="1821" applyFont="1" applyFill="1" applyBorder="1" applyAlignment="1">
      <alignment horizontal="centerContinuous"/>
    </xf>
    <xf numFmtId="0" fontId="35" fillId="6" borderId="31" xfId="1821" applyFont="1" applyFill="1" applyBorder="1" applyAlignment="1">
      <alignment horizontal="centerContinuous"/>
    </xf>
    <xf numFmtId="0" fontId="8" fillId="6" borderId="31" xfId="1821" applyFont="1" applyFill="1" applyBorder="1" applyAlignment="1">
      <alignment horizontal="centerContinuous"/>
    </xf>
    <xf numFmtId="0" fontId="8" fillId="0" borderId="1" xfId="1821" applyFont="1" applyBorder="1"/>
    <xf numFmtId="0" fontId="8" fillId="0" borderId="21" xfId="1821" applyFont="1" applyBorder="1"/>
    <xf numFmtId="3" fontId="8" fillId="0" borderId="13" xfId="1821" applyNumberFormat="1" applyFont="1" applyBorder="1"/>
    <xf numFmtId="0" fontId="8" fillId="0" borderId="8" xfId="1821" applyFont="1" applyBorder="1"/>
    <xf numFmtId="3" fontId="8" fillId="0" borderId="9" xfId="1821" applyNumberFormat="1" applyFont="1" applyBorder="1"/>
    <xf numFmtId="0" fontId="8" fillId="0" borderId="40" xfId="1821" applyFont="1" applyBorder="1"/>
    <xf numFmtId="3" fontId="8" fillId="0" borderId="25" xfId="1821" applyNumberFormat="1" applyFont="1" applyBorder="1"/>
    <xf numFmtId="0" fontId="8" fillId="0" borderId="27" xfId="1821" applyFont="1" applyBorder="1"/>
    <xf numFmtId="0" fontId="8" fillId="0" borderId="11" xfId="1821" applyFont="1" applyBorder="1"/>
    <xf numFmtId="0" fontId="8" fillId="0" borderId="21" xfId="1821" applyFont="1" applyBorder="1" applyAlignment="1">
      <alignment shrinkToFit="1"/>
    </xf>
    <xf numFmtId="0" fontId="8" fillId="0" borderId="20" xfId="1821" applyFont="1" applyBorder="1"/>
    <xf numFmtId="0" fontId="8" fillId="0" borderId="6" xfId="1821" applyFont="1" applyBorder="1"/>
    <xf numFmtId="0" fontId="8" fillId="0" borderId="0" xfId="1821" applyFont="1" applyBorder="1"/>
    <xf numFmtId="3" fontId="8" fillId="0" borderId="39" xfId="1821" applyNumberFormat="1" applyFont="1" applyBorder="1"/>
    <xf numFmtId="0" fontId="8" fillId="0" borderId="45" xfId="1821" applyFont="1" applyBorder="1"/>
    <xf numFmtId="3" fontId="8" fillId="0" borderId="47" xfId="1821" applyNumberFormat="1" applyFont="1" applyBorder="1"/>
    <xf numFmtId="0" fontId="8" fillId="0" borderId="46" xfId="1821" applyFont="1" applyBorder="1"/>
    <xf numFmtId="0" fontId="35" fillId="6" borderId="8" xfId="1821" applyFont="1" applyFill="1" applyBorder="1"/>
    <xf numFmtId="0" fontId="35" fillId="6" borderId="9" xfId="1821" applyFont="1" applyFill="1" applyBorder="1"/>
    <xf numFmtId="0" fontId="35" fillId="6" borderId="40" xfId="1821" applyFont="1" applyFill="1" applyBorder="1"/>
    <xf numFmtId="0" fontId="35" fillId="6" borderId="38" xfId="1821" applyFont="1" applyFill="1" applyBorder="1"/>
    <xf numFmtId="0" fontId="35" fillId="6" borderId="10" xfId="1821" applyFont="1" applyFill="1" applyBorder="1"/>
    <xf numFmtId="0" fontId="8" fillId="0" borderId="41" xfId="1821" applyFont="1" applyBorder="1"/>
    <xf numFmtId="0" fontId="8" fillId="0" borderId="0" xfId="1821" applyFont="1"/>
    <xf numFmtId="0" fontId="8" fillId="0" borderId="34" xfId="1821" applyFont="1" applyBorder="1"/>
    <xf numFmtId="0" fontId="8" fillId="0" borderId="7" xfId="1821" applyFont="1" applyBorder="1"/>
    <xf numFmtId="0" fontId="8" fillId="0" borderId="0" xfId="1821" applyFont="1" applyBorder="1" applyAlignment="1">
      <alignment horizontal="right"/>
    </xf>
    <xf numFmtId="175" fontId="8" fillId="0" borderId="0" xfId="1821" applyNumberFormat="1" applyFont="1" applyBorder="1"/>
    <xf numFmtId="0" fontId="8" fillId="0" borderId="0" xfId="1821" applyFont="1" applyFill="1" applyBorder="1"/>
    <xf numFmtId="0" fontId="8" fillId="0" borderId="48" xfId="1821" applyFont="1" applyBorder="1"/>
    <xf numFmtId="0" fontId="8" fillId="0" borderId="29" xfId="1821" applyFont="1" applyBorder="1"/>
    <xf numFmtId="0" fontId="8" fillId="0" borderId="23" xfId="1821" applyFont="1" applyBorder="1"/>
    <xf numFmtId="0" fontId="8" fillId="0" borderId="19" xfId="1821" applyFont="1" applyBorder="1"/>
    <xf numFmtId="176" fontId="8" fillId="0" borderId="35" xfId="1821" applyNumberFormat="1" applyFont="1" applyBorder="1" applyAlignment="1">
      <alignment horizontal="right"/>
    </xf>
    <xf numFmtId="0" fontId="8" fillId="0" borderId="35" xfId="1821" applyFont="1" applyBorder="1"/>
    <xf numFmtId="0" fontId="8" fillId="0" borderId="25" xfId="1821" applyFont="1" applyBorder="1"/>
    <xf numFmtId="176" fontId="8" fillId="0" borderId="27" xfId="1821" applyNumberFormat="1" applyFont="1" applyBorder="1" applyAlignment="1">
      <alignment horizontal="right"/>
    </xf>
    <xf numFmtId="0" fontId="38" fillId="6" borderId="45" xfId="1821" applyFont="1" applyFill="1" applyBorder="1"/>
    <xf numFmtId="0" fontId="38" fillId="6" borderId="47" xfId="1821" applyFont="1" applyFill="1" applyBorder="1"/>
    <xf numFmtId="0" fontId="38" fillId="6" borderId="46" xfId="1821" applyFont="1" applyFill="1" applyBorder="1"/>
    <xf numFmtId="0" fontId="31" fillId="0" borderId="0" xfId="1821" applyFont="1"/>
    <xf numFmtId="0" fontId="4" fillId="0" borderId="0" xfId="1821" applyAlignment="1">
      <alignment vertical="justify"/>
    </xf>
    <xf numFmtId="49" fontId="35" fillId="0" borderId="53" xfId="1420" applyNumberFormat="1" applyFont="1" applyBorder="1"/>
    <xf numFmtId="49" fontId="8" fillId="0" borderId="53" xfId="1420" applyNumberFormat="1" applyFont="1" applyBorder="1"/>
    <xf numFmtId="49" fontId="8" fillId="0" borderId="53" xfId="1420" applyNumberFormat="1" applyFont="1" applyBorder="1" applyAlignment="1">
      <alignment horizontal="right"/>
    </xf>
    <xf numFmtId="49" fontId="8" fillId="0" borderId="53" xfId="1821" applyNumberFormat="1" applyFont="1" applyBorder="1" applyAlignment="1">
      <alignment horizontal="left"/>
    </xf>
    <xf numFmtId="0" fontId="8" fillId="0" borderId="55" xfId="1821" applyNumberFormat="1" applyFont="1" applyBorder="1"/>
    <xf numFmtId="49" fontId="35" fillId="0" borderId="58" xfId="1420" applyNumberFormat="1" applyFont="1" applyBorder="1"/>
    <xf numFmtId="49" fontId="8" fillId="0" borderId="58" xfId="1420" applyNumberFormat="1" applyFont="1" applyBorder="1"/>
    <xf numFmtId="49" fontId="8" fillId="0" borderId="58" xfId="1420" applyNumberFormat="1" applyFont="1" applyBorder="1" applyAlignment="1">
      <alignment horizontal="right"/>
    </xf>
    <xf numFmtId="49" fontId="34" fillId="0" borderId="0" xfId="1821" applyNumberFormat="1" applyFont="1" applyAlignment="1">
      <alignment horizontal="centerContinuous"/>
    </xf>
    <xf numFmtId="0" fontId="34" fillId="0" borderId="0" xfId="1821" applyFont="1" applyAlignment="1">
      <alignment horizontal="centerContinuous"/>
    </xf>
    <xf numFmtId="0" fontId="34" fillId="0" borderId="0" xfId="1821" applyFont="1" applyBorder="1" applyAlignment="1">
      <alignment horizontal="centerContinuous"/>
    </xf>
    <xf numFmtId="49" fontId="35" fillId="6" borderId="30" xfId="1821" applyNumberFormat="1" applyFont="1" applyFill="1" applyBorder="1" applyAlignment="1">
      <alignment horizontal="center"/>
    </xf>
    <xf numFmtId="0" fontId="35" fillId="6" borderId="31" xfId="1821" applyFont="1" applyFill="1" applyBorder="1" applyAlignment="1">
      <alignment horizontal="center"/>
    </xf>
    <xf numFmtId="0" fontId="35" fillId="6" borderId="32" xfId="1821" applyFont="1" applyFill="1" applyBorder="1" applyAlignment="1">
      <alignment horizontal="center"/>
    </xf>
    <xf numFmtId="0" fontId="35" fillId="6" borderId="61" xfId="1821" applyFont="1" applyFill="1" applyBorder="1" applyAlignment="1">
      <alignment horizontal="center"/>
    </xf>
    <xf numFmtId="0" fontId="35" fillId="6" borderId="17" xfId="1821" applyFont="1" applyFill="1" applyBorder="1" applyAlignment="1">
      <alignment horizontal="center"/>
    </xf>
    <xf numFmtId="0" fontId="35" fillId="6" borderId="18" xfId="1821" applyFont="1" applyFill="1" applyBorder="1" applyAlignment="1">
      <alignment horizontal="center"/>
    </xf>
    <xf numFmtId="49" fontId="36" fillId="0" borderId="6" xfId="1821" applyNumberFormat="1" applyFont="1" applyBorder="1"/>
    <xf numFmtId="0" fontId="36" fillId="0" borderId="0" xfId="1821" applyFont="1" applyBorder="1"/>
    <xf numFmtId="3" fontId="8" fillId="0" borderId="7" xfId="1821" applyNumberFormat="1" applyFont="1" applyBorder="1"/>
    <xf numFmtId="3" fontId="8" fillId="0" borderId="41" xfId="1821" applyNumberFormat="1" applyFont="1" applyBorder="1"/>
    <xf numFmtId="3" fontId="8" fillId="0" borderId="36" xfId="1821" applyNumberFormat="1" applyFont="1" applyBorder="1"/>
    <xf numFmtId="3" fontId="8" fillId="0" borderId="62" xfId="1821" applyNumberFormat="1" applyFont="1" applyBorder="1"/>
    <xf numFmtId="0" fontId="35" fillId="6" borderId="30" xfId="1821" applyFont="1" applyFill="1" applyBorder="1"/>
    <xf numFmtId="0" fontId="35" fillId="6" borderId="31" xfId="1821" applyFont="1" applyFill="1" applyBorder="1"/>
    <xf numFmtId="3" fontId="35" fillId="6" borderId="32" xfId="1821" applyNumberFormat="1" applyFont="1" applyFill="1" applyBorder="1"/>
    <xf numFmtId="3" fontId="35" fillId="6" borderId="61" xfId="1821" applyNumberFormat="1" applyFont="1" applyFill="1" applyBorder="1"/>
    <xf numFmtId="3" fontId="35" fillId="6" borderId="17" xfId="1821" applyNumberFormat="1" applyFont="1" applyFill="1" applyBorder="1"/>
    <xf numFmtId="3" fontId="35" fillId="6" borderId="18" xfId="1821" applyNumberFormat="1" applyFont="1" applyFill="1" applyBorder="1"/>
    <xf numFmtId="0" fontId="23" fillId="0" borderId="0" xfId="1821" applyFont="1"/>
    <xf numFmtId="3" fontId="34" fillId="0" borderId="0" xfId="1821" applyNumberFormat="1" applyFont="1" applyAlignment="1">
      <alignment horizontal="centerContinuous"/>
    </xf>
    <xf numFmtId="0" fontId="8" fillId="6" borderId="10" xfId="1821" applyFont="1" applyFill="1" applyBorder="1"/>
    <xf numFmtId="0" fontId="35" fillId="6" borderId="37" xfId="1821" applyFont="1" applyFill="1" applyBorder="1" applyAlignment="1">
      <alignment horizontal="right"/>
    </xf>
    <xf numFmtId="0" fontId="35" fillId="6" borderId="9" xfId="1821" applyFont="1" applyFill="1" applyBorder="1" applyAlignment="1">
      <alignment horizontal="right"/>
    </xf>
    <xf numFmtId="0" fontId="35" fillId="6" borderId="40" xfId="1821" applyFont="1" applyFill="1" applyBorder="1" applyAlignment="1">
      <alignment horizontal="center"/>
    </xf>
    <xf numFmtId="4" fontId="37" fillId="6" borderId="9" xfId="1821" applyNumberFormat="1" applyFont="1" applyFill="1" applyBorder="1" applyAlignment="1">
      <alignment horizontal="right"/>
    </xf>
    <xf numFmtId="4" fontId="37" fillId="6" borderId="10" xfId="1821" applyNumberFormat="1" applyFont="1" applyFill="1" applyBorder="1" applyAlignment="1">
      <alignment horizontal="right"/>
    </xf>
    <xf numFmtId="0" fontId="8" fillId="0" borderId="22" xfId="1821" applyFont="1" applyBorder="1"/>
    <xf numFmtId="3" fontId="8" fillId="0" borderId="11" xfId="1821" applyNumberFormat="1" applyFont="1" applyBorder="1" applyAlignment="1">
      <alignment horizontal="right"/>
    </xf>
    <xf numFmtId="176" fontId="8" fillId="0" borderId="3" xfId="1821" applyNumberFormat="1" applyFont="1" applyBorder="1" applyAlignment="1">
      <alignment horizontal="right"/>
    </xf>
    <xf numFmtId="3" fontId="8" fillId="0" borderId="48" xfId="1821" applyNumberFormat="1" applyFont="1" applyBorder="1" applyAlignment="1">
      <alignment horizontal="right"/>
    </xf>
    <xf numFmtId="4" fontId="8" fillId="0" borderId="21" xfId="1821" applyNumberFormat="1" applyFont="1" applyBorder="1" applyAlignment="1">
      <alignment horizontal="right"/>
    </xf>
    <xf numFmtId="3" fontId="8" fillId="0" borderId="22" xfId="1821" applyNumberFormat="1" applyFont="1" applyBorder="1" applyAlignment="1">
      <alignment horizontal="right"/>
    </xf>
    <xf numFmtId="0" fontId="8" fillId="6" borderId="45" xfId="1821" applyFont="1" applyFill="1" applyBorder="1"/>
    <xf numFmtId="0" fontId="35" fillId="6" borderId="47" xfId="1821" applyFont="1" applyFill="1" applyBorder="1"/>
    <xf numFmtId="0" fontId="8" fillId="6" borderId="47" xfId="1821" applyFont="1" applyFill="1" applyBorder="1"/>
    <xf numFmtId="4" fontId="8" fillId="6" borderId="50" xfId="1821" applyNumberFormat="1" applyFont="1" applyFill="1" applyBorder="1"/>
    <xf numFmtId="4" fontId="8" fillId="6" borderId="45" xfId="1821" applyNumberFormat="1" applyFont="1" applyFill="1" applyBorder="1"/>
    <xf numFmtId="4" fontId="8" fillId="6" borderId="47" xfId="1821" applyNumberFormat="1" applyFont="1" applyFill="1" applyBorder="1"/>
    <xf numFmtId="3" fontId="29" fillId="0" borderId="0" xfId="1821" applyNumberFormat="1" applyFont="1"/>
    <xf numFmtId="4" fontId="29" fillId="0" borderId="0" xfId="1821" applyNumberFormat="1" applyFont="1"/>
    <xf numFmtId="0" fontId="41" fillId="0" borderId="0" xfId="1420"/>
    <xf numFmtId="0" fontId="8" fillId="0" borderId="0" xfId="1420" applyFont="1"/>
    <xf numFmtId="0" fontId="43" fillId="0" borderId="0" xfId="1420" applyFont="1" applyAlignment="1">
      <alignment horizontal="centerContinuous"/>
    </xf>
    <xf numFmtId="0" fontId="44" fillId="0" borderId="0" xfId="1420" applyFont="1" applyAlignment="1">
      <alignment horizontal="centerContinuous"/>
    </xf>
    <xf numFmtId="0" fontId="44" fillId="0" borderId="0" xfId="1420" applyFont="1" applyAlignment="1">
      <alignment horizontal="right"/>
    </xf>
    <xf numFmtId="0" fontId="36" fillId="0" borderId="54" xfId="1420" applyFont="1" applyBorder="1" applyAlignment="1">
      <alignment horizontal="right"/>
    </xf>
    <xf numFmtId="49" fontId="8" fillId="0" borderId="53" xfId="1420" applyNumberFormat="1" applyFont="1" applyBorder="1" applyAlignment="1">
      <alignment horizontal="left"/>
    </xf>
    <xf numFmtId="0" fontId="8" fillId="0" borderId="55" xfId="1420" applyFont="1" applyBorder="1"/>
    <xf numFmtId="0" fontId="36" fillId="0" borderId="0" xfId="1420" applyFont="1"/>
    <xf numFmtId="0" fontId="8" fillId="0" borderId="0" xfId="1420" applyFont="1" applyAlignment="1">
      <alignment horizontal="right"/>
    </xf>
    <xf numFmtId="0" fontId="8" fillId="0" borderId="0" xfId="1420" applyFont="1" applyAlignment="1"/>
    <xf numFmtId="49" fontId="36" fillId="6" borderId="3" xfId="1420" applyNumberFormat="1" applyFont="1" applyFill="1" applyBorder="1"/>
    <xf numFmtId="0" fontId="36" fillId="6" borderId="27" xfId="1420" applyFont="1" applyFill="1" applyBorder="1" applyAlignment="1">
      <alignment horizontal="center"/>
    </xf>
    <xf numFmtId="0" fontId="36" fillId="6" borderId="27" xfId="1420" applyNumberFormat="1" applyFont="1" applyFill="1" applyBorder="1" applyAlignment="1">
      <alignment horizontal="center"/>
    </xf>
    <xf numFmtId="0" fontId="36" fillId="6" borderId="3" xfId="1420" applyFont="1" applyFill="1" applyBorder="1" applyAlignment="1">
      <alignment horizontal="center"/>
    </xf>
    <xf numFmtId="0" fontId="35" fillId="0" borderId="36" xfId="1420" applyFont="1" applyBorder="1" applyAlignment="1">
      <alignment horizontal="center"/>
    </xf>
    <xf numFmtId="49" fontId="35" fillId="0" borderId="36" xfId="1420" applyNumberFormat="1" applyFont="1" applyBorder="1" applyAlignment="1">
      <alignment horizontal="left"/>
    </xf>
    <xf numFmtId="0" fontId="35" fillId="0" borderId="26" xfId="1420" applyFont="1" applyBorder="1"/>
    <xf numFmtId="0" fontId="8" fillId="0" borderId="25" xfId="1420" applyFont="1" applyBorder="1" applyAlignment="1">
      <alignment horizontal="center"/>
    </xf>
    <xf numFmtId="0" fontId="8" fillId="0" borderId="25" xfId="1420" applyNumberFormat="1" applyFont="1" applyBorder="1" applyAlignment="1">
      <alignment horizontal="right"/>
    </xf>
    <xf numFmtId="0" fontId="8" fillId="0" borderId="27" xfId="1420" applyNumberFormat="1" applyFont="1" applyBorder="1"/>
    <xf numFmtId="0" fontId="41" fillId="0" borderId="0" xfId="1420" applyNumberFormat="1"/>
    <xf numFmtId="0" fontId="101" fillId="0" borderId="0" xfId="1420" applyFont="1"/>
    <xf numFmtId="0" fontId="45" fillId="0" borderId="16" xfId="1420" applyFont="1" applyBorder="1" applyAlignment="1">
      <alignment horizontal="center" vertical="top"/>
    </xf>
    <xf numFmtId="49" fontId="45" fillId="0" borderId="16" xfId="1420" applyNumberFormat="1" applyFont="1" applyBorder="1" applyAlignment="1">
      <alignment horizontal="left" vertical="top"/>
    </xf>
    <xf numFmtId="0" fontId="45" fillId="0" borderId="16" xfId="1420" applyFont="1" applyBorder="1" applyAlignment="1">
      <alignment vertical="top" wrapText="1"/>
    </xf>
    <xf numFmtId="49" fontId="45" fillId="0" borderId="16" xfId="1420" applyNumberFormat="1" applyFont="1" applyBorder="1" applyAlignment="1">
      <alignment horizontal="center" shrinkToFit="1"/>
    </xf>
    <xf numFmtId="4" fontId="45" fillId="0" borderId="16" xfId="1420" applyNumberFormat="1" applyFont="1" applyBorder="1" applyAlignment="1">
      <alignment horizontal="right"/>
    </xf>
    <xf numFmtId="4" fontId="45" fillId="0" borderId="16" xfId="1420" applyNumberFormat="1" applyFont="1" applyBorder="1"/>
    <xf numFmtId="0" fontId="102" fillId="0" borderId="0" xfId="1420" applyFont="1"/>
    <xf numFmtId="0" fontId="36" fillId="0" borderId="36" xfId="1420" applyFont="1" applyBorder="1" applyAlignment="1">
      <alignment horizontal="center"/>
    </xf>
    <xf numFmtId="49" fontId="36" fillId="0" borderId="36" xfId="1420" applyNumberFormat="1" applyFont="1" applyBorder="1" applyAlignment="1">
      <alignment horizontal="right"/>
    </xf>
    <xf numFmtId="4" fontId="50" fillId="38" borderId="83" xfId="1420" applyNumberFormat="1" applyFont="1" applyFill="1" applyBorder="1" applyAlignment="1">
      <alignment horizontal="right" wrapText="1"/>
    </xf>
    <xf numFmtId="0" fontId="50" fillId="38" borderId="34" xfId="1420" applyFont="1" applyFill="1" applyBorder="1" applyAlignment="1">
      <alignment horizontal="left" wrapText="1"/>
    </xf>
    <xf numFmtId="0" fontId="50" fillId="0" borderId="41" xfId="1821" applyFont="1" applyBorder="1" applyAlignment="1">
      <alignment horizontal="right"/>
    </xf>
    <xf numFmtId="0" fontId="104" fillId="0" borderId="0" xfId="1420" applyFont="1" applyAlignment="1">
      <alignment wrapText="1"/>
    </xf>
    <xf numFmtId="0" fontId="8" fillId="6" borderId="3" xfId="1420" applyFont="1" applyFill="1" applyBorder="1" applyAlignment="1">
      <alignment horizontal="center"/>
    </xf>
    <xf numFmtId="49" fontId="46" fillId="6" borderId="3" xfId="1420" applyNumberFormat="1" applyFont="1" applyFill="1" applyBorder="1" applyAlignment="1">
      <alignment horizontal="left"/>
    </xf>
    <xf numFmtId="0" fontId="46" fillId="6" borderId="26" xfId="1420" applyFont="1" applyFill="1" applyBorder="1"/>
    <xf numFmtId="0" fontId="8" fillId="6" borderId="25" xfId="1420" applyFont="1" applyFill="1" applyBorder="1" applyAlignment="1">
      <alignment horizontal="center"/>
    </xf>
    <xf numFmtId="4" fontId="8" fillId="6" borderId="25" xfId="1420" applyNumberFormat="1" applyFont="1" applyFill="1" applyBorder="1" applyAlignment="1">
      <alignment horizontal="right"/>
    </xf>
    <xf numFmtId="4" fontId="8" fillId="6" borderId="27" xfId="1420" applyNumberFormat="1" applyFont="1" applyFill="1" applyBorder="1" applyAlignment="1">
      <alignment horizontal="right"/>
    </xf>
    <xf numFmtId="4" fontId="35" fillId="6" borderId="3" xfId="1420" applyNumberFormat="1" applyFont="1" applyFill="1" applyBorder="1"/>
    <xf numFmtId="3" fontId="41" fillId="0" borderId="0" xfId="1420" applyNumberFormat="1"/>
    <xf numFmtId="4" fontId="105" fillId="38" borderId="83" xfId="1420" applyNumberFormat="1" applyFont="1" applyFill="1" applyBorder="1" applyAlignment="1">
      <alignment horizontal="right" wrapText="1"/>
    </xf>
    <xf numFmtId="4" fontId="106" fillId="38" borderId="83" xfId="1420" applyNumberFormat="1" applyFont="1" applyFill="1" applyBorder="1" applyAlignment="1">
      <alignment horizontal="right" wrapText="1"/>
    </xf>
    <xf numFmtId="0" fontId="41" fillId="0" borderId="0" xfId="1420" applyBorder="1"/>
    <xf numFmtId="0" fontId="48" fillId="0" borderId="0" xfId="1420" applyFont="1" applyAlignment="1"/>
    <xf numFmtId="0" fontId="41" fillId="0" borderId="0" xfId="1420" applyAlignment="1">
      <alignment horizontal="right"/>
    </xf>
    <xf numFmtId="0" fontId="49" fillId="0" borderId="0" xfId="1420" applyFont="1" applyBorder="1"/>
    <xf numFmtId="3" fontId="49" fillId="0" borderId="0" xfId="1420" applyNumberFormat="1" applyFont="1" applyBorder="1" applyAlignment="1">
      <alignment horizontal="right"/>
    </xf>
    <xf numFmtId="4" fontId="49" fillId="0" borderId="0" xfId="1420" applyNumberFormat="1" applyFont="1" applyBorder="1"/>
    <xf numFmtId="0" fontId="48" fillId="0" borderId="0" xfId="1420" applyFont="1" applyBorder="1" applyAlignment="1"/>
    <xf numFmtId="0" fontId="41" fillId="0" borderId="0" xfId="1420" applyBorder="1" applyAlignment="1">
      <alignment horizontal="right"/>
    </xf>
    <xf numFmtId="0" fontId="50" fillId="0" borderId="34" xfId="1420" applyFont="1" applyFill="1" applyBorder="1" applyAlignment="1">
      <alignment horizontal="left" wrapText="1"/>
    </xf>
    <xf numFmtId="4" fontId="45" fillId="39" borderId="16" xfId="1420" applyNumberFormat="1" applyFont="1" applyFill="1" applyBorder="1" applyAlignment="1" applyProtection="1">
      <alignment horizontal="right"/>
      <protection locked="0"/>
    </xf>
    <xf numFmtId="0" fontId="33" fillId="0" borderId="0" xfId="1821" applyFont="1" applyAlignment="1">
      <alignment horizontal="left" vertical="top" wrapText="1"/>
    </xf>
    <xf numFmtId="0" fontId="36" fillId="0" borderId="3" xfId="1821" applyFont="1" applyBorder="1" applyAlignment="1">
      <alignment horizontal="left"/>
    </xf>
    <xf numFmtId="0" fontId="36" fillId="0" borderId="26" xfId="1821" applyFont="1" applyBorder="1" applyAlignment="1">
      <alignment horizontal="left"/>
    </xf>
    <xf numFmtId="0" fontId="36" fillId="0" borderId="3" xfId="1821" applyFont="1" applyBorder="1" applyAlignment="1">
      <alignment horizontal="center"/>
    </xf>
    <xf numFmtId="0" fontId="8" fillId="0" borderId="45" xfId="1821" applyFont="1" applyBorder="1" applyAlignment="1">
      <alignment horizontal="center" shrinkToFit="1"/>
    </xf>
    <xf numFmtId="0" fontId="8" fillId="0" borderId="46" xfId="1821" applyFont="1" applyBorder="1" applyAlignment="1">
      <alignment horizontal="center" shrinkToFit="1"/>
    </xf>
    <xf numFmtId="174" fontId="8" fillId="0" borderId="26" xfId="1821" applyNumberFormat="1" applyFont="1" applyBorder="1" applyAlignment="1">
      <alignment horizontal="right" indent="2"/>
    </xf>
    <xf numFmtId="174" fontId="8" fillId="0" borderId="28" xfId="1821" applyNumberFormat="1" applyFont="1" applyBorder="1" applyAlignment="1">
      <alignment horizontal="right" indent="2"/>
    </xf>
    <xf numFmtId="174" fontId="38" fillId="6" borderId="49" xfId="1821" applyNumberFormat="1" applyFont="1" applyFill="1" applyBorder="1" applyAlignment="1">
      <alignment horizontal="right" indent="2"/>
    </xf>
    <xf numFmtId="174" fontId="38" fillId="6" borderId="50" xfId="1821" applyNumberFormat="1" applyFont="1" applyFill="1" applyBorder="1" applyAlignment="1">
      <alignment horizontal="right" indent="2"/>
    </xf>
    <xf numFmtId="0" fontId="4" fillId="0" borderId="0" xfId="1821" applyAlignment="1">
      <alignment horizontal="left" wrapText="1"/>
    </xf>
    <xf numFmtId="0" fontId="8" fillId="0" borderId="51" xfId="1420" applyFont="1" applyBorder="1" applyAlignment="1">
      <alignment horizontal="center"/>
    </xf>
    <xf numFmtId="0" fontId="8" fillId="0" borderId="52" xfId="1420" applyFont="1" applyBorder="1" applyAlignment="1">
      <alignment horizontal="center"/>
    </xf>
    <xf numFmtId="0" fontId="8" fillId="0" borderId="56" xfId="1420" applyFont="1" applyBorder="1" applyAlignment="1">
      <alignment horizontal="center"/>
    </xf>
    <xf numFmtId="0" fontId="8" fillId="0" borderId="57" xfId="1420" applyFont="1" applyBorder="1" applyAlignment="1">
      <alignment horizontal="center"/>
    </xf>
    <xf numFmtId="0" fontId="8" fillId="0" borderId="59" xfId="1420" applyFont="1" applyBorder="1" applyAlignment="1">
      <alignment horizontal="left"/>
    </xf>
    <xf numFmtId="0" fontId="8" fillId="0" borderId="58" xfId="1420" applyFont="1" applyBorder="1" applyAlignment="1">
      <alignment horizontal="left"/>
    </xf>
    <xf numFmtId="0" fontId="8" fillId="0" borderId="60" xfId="1420" applyFont="1" applyBorder="1" applyAlignment="1">
      <alignment horizontal="left"/>
    </xf>
    <xf numFmtId="3" fontId="35" fillId="6" borderId="47" xfId="1821" applyNumberFormat="1" applyFont="1" applyFill="1" applyBorder="1" applyAlignment="1">
      <alignment horizontal="right"/>
    </xf>
    <xf numFmtId="3" fontId="35" fillId="6" borderId="50" xfId="1821" applyNumberFormat="1" applyFont="1" applyFill="1" applyBorder="1" applyAlignment="1">
      <alignment horizontal="right"/>
    </xf>
    <xf numFmtId="0" fontId="42" fillId="0" borderId="0" xfId="1420" applyFont="1" applyAlignment="1">
      <alignment horizontal="center"/>
    </xf>
    <xf numFmtId="49" fontId="8" fillId="0" borderId="56" xfId="1420" applyNumberFormat="1" applyFont="1" applyBorder="1" applyAlignment="1">
      <alignment horizontal="center"/>
    </xf>
    <xf numFmtId="0" fontId="8" fillId="0" borderId="59" xfId="1420" applyFont="1" applyBorder="1" applyAlignment="1">
      <alignment horizontal="center" shrinkToFit="1"/>
    </xf>
    <xf numFmtId="0" fontId="8" fillId="0" borderId="58" xfId="1420" applyFont="1" applyBorder="1" applyAlignment="1">
      <alignment horizontal="center" shrinkToFit="1"/>
    </xf>
    <xf numFmtId="0" fontId="8" fillId="0" borderId="60" xfId="1420" applyFont="1" applyBorder="1" applyAlignment="1">
      <alignment horizontal="center" shrinkToFit="1"/>
    </xf>
    <xf numFmtId="49" fontId="50" fillId="38" borderId="81" xfId="1420" applyNumberFormat="1" applyFont="1" applyFill="1" applyBorder="1" applyAlignment="1">
      <alignment horizontal="left" wrapText="1"/>
    </xf>
    <xf numFmtId="49" fontId="103" fillId="0" borderId="82" xfId="1821" applyNumberFormat="1" applyFont="1" applyBorder="1" applyAlignment="1">
      <alignment horizontal="left" wrapText="1"/>
    </xf>
    <xf numFmtId="49" fontId="105" fillId="38" borderId="81" xfId="1420" applyNumberFormat="1" applyFont="1" applyFill="1" applyBorder="1" applyAlignment="1">
      <alignment horizontal="left" wrapText="1"/>
    </xf>
    <xf numFmtId="49" fontId="106" fillId="38" borderId="81" xfId="1420" applyNumberFormat="1" applyFont="1" applyFill="1" applyBorder="1" applyAlignment="1">
      <alignment horizontal="left" wrapText="1"/>
    </xf>
    <xf numFmtId="0" fontId="30" fillId="0" borderId="0" xfId="1821" applyFont="1" applyAlignment="1">
      <alignment horizontal="center" vertical="top"/>
    </xf>
    <xf numFmtId="0" fontId="30" fillId="0" borderId="0" xfId="1821" applyFont="1" applyAlignment="1">
      <alignment horizontal="center" vertical="top" wrapText="1"/>
    </xf>
    <xf numFmtId="49" fontId="4" fillId="0" borderId="25" xfId="1821" applyNumberFormat="1" applyBorder="1" applyAlignment="1">
      <alignment vertical="center" shrinkToFit="1"/>
    </xf>
    <xf numFmtId="49" fontId="4" fillId="0" borderId="27" xfId="1821" applyNumberFormat="1" applyBorder="1" applyAlignment="1">
      <alignment vertical="center" shrinkToFit="1"/>
    </xf>
    <xf numFmtId="0" fontId="29" fillId="5" borderId="0" xfId="1821" applyFont="1" applyFill="1" applyAlignment="1">
      <alignment horizontal="left" wrapText="1"/>
    </xf>
    <xf numFmtId="0" fontId="30" fillId="0" borderId="0" xfId="79" applyFont="1" applyAlignment="1">
      <alignment horizontal="center" vertical="top"/>
    </xf>
    <xf numFmtId="0" fontId="30" fillId="0" borderId="0" xfId="79" applyFont="1" applyAlignment="1">
      <alignment horizontal="center" vertical="top" wrapText="1"/>
    </xf>
    <xf numFmtId="49" fontId="4" fillId="0" borderId="25" xfId="79" applyNumberFormat="1" applyBorder="1" applyAlignment="1">
      <alignment vertical="center" shrinkToFit="1"/>
    </xf>
    <xf numFmtId="49" fontId="4" fillId="0" borderId="27" xfId="79" applyNumberFormat="1" applyBorder="1" applyAlignment="1">
      <alignment vertical="center" shrinkToFit="1"/>
    </xf>
    <xf numFmtId="0" fontId="29" fillId="5" borderId="0" xfId="79" applyFont="1" applyFill="1" applyAlignment="1">
      <alignment horizontal="left" wrapText="1"/>
    </xf>
  </cellXfs>
  <cellStyles count="2006">
    <cellStyle name="_010_P11P003_SWPh4_Cooling machine room_R00" xfId="1425"/>
    <cellStyle name="_011_P11P003_Technology dampers_R00" xfId="1426"/>
    <cellStyle name="_06_FOX_6EX11_soupis_vykonu_100205_revA" xfId="1427"/>
    <cellStyle name="_06_GCZ_BQ_SO_1241_Hruba" xfId="82"/>
    <cellStyle name="_06_GCZ_BQ_SO_1242+1710_Hruba" xfId="83"/>
    <cellStyle name="_06_GCZ_BQ_SO_1510_Hruba" xfId="84"/>
    <cellStyle name="_06_GCZ_BQ_SO_1810_Hruba" xfId="85"/>
    <cellStyle name="_063-PK-05 INTERSPAR Prostějov@" xfId="2"/>
    <cellStyle name="_090118 AIRS (NET) cost estimation excl land leveling" xfId="1428"/>
    <cellStyle name="_090118 AIRS (NET) cost estimation excl land leveling 2" xfId="1429"/>
    <cellStyle name="_090202_KYOCERA II_NET_R03" xfId="1430"/>
    <cellStyle name="_090202_KYOCERA II_NET_R03 2" xfId="1431"/>
    <cellStyle name="_187_06 - HET Rousínov - silnoproud_2" xfId="3"/>
    <cellStyle name="_227-PK-06 RFE-RL_3" xfId="4"/>
    <cellStyle name="_237-DE-02-Interspar-přložka" xfId="5"/>
    <cellStyle name="_259_06 - Radio svobodná Evropa - Silnoproud_rozdíl mezi 60 a 90" xfId="6"/>
    <cellStyle name="_259_06 - RFE - 90%_26.1.2007" xfId="7"/>
    <cellStyle name="_259_06 - RFE - 90%_GT@_JCI_jaj_07.03.2007" xfId="8"/>
    <cellStyle name="_259_06 - RFE - rozdíl mezi 60 a 90_my" xfId="9"/>
    <cellStyle name="_259_06 - RFE - rozdíl mezi 60 a 90_my_varianty" xfId="10"/>
    <cellStyle name="_6VX01" xfId="86"/>
    <cellStyle name="_BOQ_SungWoo_Hitech_PH4_N110243A1_AZKLIMA_Contract" xfId="1432"/>
    <cellStyle name="_DaikinD change work list ME_Re09" xfId="1433"/>
    <cellStyle name="_DaikinD change work list ME_Re10" xfId="1434"/>
    <cellStyle name="_DaikinD change work list ME_Re10 (2)" xfId="1435"/>
    <cellStyle name="_DaikinD change work list ME_Re11" xfId="1436"/>
    <cellStyle name="_DaikinD change work list ME-UP Quality Rooms" xfId="1437"/>
    <cellStyle name="_DDC Process additional works Re02" xfId="1438"/>
    <cellStyle name="_DDC QCrooms change works ME Re00" xfId="1439"/>
    <cellStyle name="_DDC QCrooms change works ME Re00 2" xfId="1440"/>
    <cellStyle name="_DDC QCrooms change works ME Re00_090202_KYOCERA II_NET_R03" xfId="1441"/>
    <cellStyle name="_DDC QCrooms change works ME Re00_090202_KYOCERA II_NET_R03 2" xfId="1442"/>
    <cellStyle name="_DDC QCrooms change works ME Re00_090209 KSE_PhII 決裁書（EU）" xfId="1443"/>
    <cellStyle name="_DDC QCrooms change works ME Re00_090209 KSE_PhII 決裁書（EU） 2" xfId="1444"/>
    <cellStyle name="_DDC QCrooms change works ME Re00_S013 - Liberec_roof CN 13 1 09" xfId="1445"/>
    <cellStyle name="_DDC QCrooms change works ME Re00_S013 - Liberec_roof CN 13 1 09 2" xfId="1446"/>
    <cellStyle name="_ELEKTRO_01_Components_100505" xfId="1447"/>
    <cellStyle name="_F6_BS_SO 01+04_6SX01" xfId="87"/>
    <cellStyle name="_gesamtsummen" xfId="1448"/>
    <cellStyle name="_gesamtsummen_S013 - Liberec_roof CN 13 1 09" xfId="1449"/>
    <cellStyle name="_hilfe-befehl" xfId="1450"/>
    <cellStyle name="_hilfe-befehl_S013 - Liberec_roof CN 13 1 09" xfId="1451"/>
    <cellStyle name="_hilfe-befehl_Unit Cost" xfId="1452"/>
    <cellStyle name="_hilfe-befehl_Unit Cost_S013 - Liberec_roof CN 13 1 09" xfId="1453"/>
    <cellStyle name="_hilfe-befehl_UNIT rate NGK 21.11.2002" xfId="1454"/>
    <cellStyle name="_hilfe-befehl_UNIT rate NGK 21.11.2002_S013 - Liberec_roof CN 13 1 09" xfId="1455"/>
    <cellStyle name="_hilfe-befehl_UNIT rate TMMP Version, 31.01.2003" xfId="1456"/>
    <cellStyle name="_hilfe-befehl_UNIT rate TMMP Version, 31.01.2003_S013 - Liberec_roof CN 13 1 09" xfId="1457"/>
    <cellStyle name="_hilfe-befehl_豊田通商変更見積り25.11.02" xfId="1458"/>
    <cellStyle name="_hilfe-befehl_豊田通商変更見積り25.11.02_S013 - Liberec_roof CN 13 1 09" xfId="1459"/>
    <cellStyle name="_JCI 12-03-2007 PM finální nabídka dle 90% dokumentace" xfId="11"/>
    <cellStyle name="_MaR - Honeywell_60%" xfId="12"/>
    <cellStyle name="_MaR Spectrum_úprava_90%" xfId="13"/>
    <cellStyle name="_N145_05 eml" xfId="14"/>
    <cellStyle name="_Nabídka S0101 17.10.06 Spectrum" xfId="15"/>
    <cellStyle name="_nová" xfId="16"/>
    <cellStyle name="_PERSONAL" xfId="17"/>
    <cellStyle name="_PERSONAL_1" xfId="18"/>
    <cellStyle name="_Rekapitulace Bondy centrum" xfId="19"/>
    <cellStyle name="_Sebranice-Alps Electrtic-324-2007" xfId="1460"/>
    <cellStyle name="_Sešit1" xfId="20"/>
    <cellStyle name="_SO 05_F6_rain wat drain.060531" xfId="88"/>
    <cellStyle name="_SO 16_6VX01_vzduchotechnika" xfId="89"/>
    <cellStyle name="_SO-02 elektroinstalace" xfId="21"/>
    <cellStyle name="_spalte-kommentar" xfId="1461"/>
    <cellStyle name="_spalte-kommentar_S013 - Liberec_roof CN 13 1 09" xfId="1462"/>
    <cellStyle name="_TGSSC2 BOQ (TAKENAKA) 02July2003" xfId="1463"/>
    <cellStyle name="_TI_SO 01_060301_cz_en" xfId="90"/>
    <cellStyle name="_ueber1" xfId="1464"/>
    <cellStyle name="_ueber2" xfId="1465"/>
    <cellStyle name="_ueber3" xfId="1466"/>
    <cellStyle name="_VN pripojka_HET Rousinov" xfId="22"/>
    <cellStyle name="_Výkaz výměr" xfId="1467"/>
    <cellStyle name="_Vykaz vymer RFE_HO_SO 0101" xfId="23"/>
    <cellStyle name="_VZT" xfId="1468"/>
    <cellStyle name="_zeile-berechnung" xfId="1469"/>
    <cellStyle name="_zeile-bezeichner" xfId="1470"/>
    <cellStyle name="_zeile-ergebnis" xfId="1471"/>
    <cellStyle name="_zeile-rechenzeichen" xfId="1472"/>
    <cellStyle name="_zwischensummen" xfId="1473"/>
    <cellStyle name="_zwischensummen_S013 - Liberec_roof CN 13 1 09" xfId="1474"/>
    <cellStyle name="_コピーDaikinD change work list ME_Re09" xfId="1475"/>
    <cellStyle name="1" xfId="1476"/>
    <cellStyle name="1 000 Kč_HW" xfId="24"/>
    <cellStyle name="1_049F_K_CH_Piast_wersja2" xfId="1477"/>
    <cellStyle name="1_049F_K_CH_Piast_wersja2 2" xfId="1478"/>
    <cellStyle name="1_049F_K_CH_Piast_wersja2_S013 - Liberec_roof CN 13 1 09" xfId="1479"/>
    <cellStyle name="1_049F_K_CH_Piast_wersja2_S013 - Liberec_roof CN 13 1 09 2" xfId="1480"/>
    <cellStyle name="1_65203_2000.05.11" xfId="1481"/>
    <cellStyle name="1_65203_2000.05.11 2" xfId="1482"/>
    <cellStyle name="1_65203_2000.05.11_S013 - Liberec_roof CN 13 1 09" xfId="1483"/>
    <cellStyle name="1_65203_2000.05.11_S013 - Liberec_roof CN 13 1 09 2" xfId="1484"/>
    <cellStyle name="1_Ico_12c" xfId="1485"/>
    <cellStyle name="1_Ico_12c 2" xfId="1486"/>
    <cellStyle name="1_Ico_12c_S013 - Liberec_roof CN 13 1 09" xfId="1487"/>
    <cellStyle name="1_Ico_12c_S013 - Liberec_roof CN 13 1 09 2" xfId="1488"/>
    <cellStyle name="1_karta ico maj" xfId="1489"/>
    <cellStyle name="1_karta ico maj 2" xfId="1490"/>
    <cellStyle name="1_karta ico maj_S013 - Liberec_roof CN 13 1 09" xfId="1491"/>
    <cellStyle name="1_karta ico maj_S013 - Liberec_roof CN 13 1 09 2" xfId="1492"/>
    <cellStyle name="1_Kłodzko-szkoleniowy" xfId="1493"/>
    <cellStyle name="1_Kłodzko-szkoleniowy 2" xfId="1494"/>
    <cellStyle name="1_Kłodzko-szkoleniowy_S013 - Liberec_roof CN 13 1 09" xfId="1495"/>
    <cellStyle name="1_Kłodzko-szkoleniowy_S013 - Liberec_roof CN 13 1 09 2" xfId="1496"/>
    <cellStyle name="1D čísla" xfId="1497"/>
    <cellStyle name="20 % – Zvýraznění1 2" xfId="1498"/>
    <cellStyle name="20 % – Zvýraznění1 3" xfId="1499"/>
    <cellStyle name="20 % – Zvýraznění2 2" xfId="1500"/>
    <cellStyle name="20 % – Zvýraznění2 3" xfId="1501"/>
    <cellStyle name="20 % – Zvýraznění3 2" xfId="1502"/>
    <cellStyle name="20 % – Zvýraznění3 3" xfId="1503"/>
    <cellStyle name="20 % – Zvýraznění4 2" xfId="1504"/>
    <cellStyle name="20 % – Zvýraznění4 3" xfId="1505"/>
    <cellStyle name="20 % – Zvýraznění5 2" xfId="1506"/>
    <cellStyle name="20 % – Zvýraznění6 2" xfId="1507"/>
    <cellStyle name="20 % – Zvýraznění6 3" xfId="1508"/>
    <cellStyle name="20 % - zvýraznenie1" xfId="1509"/>
    <cellStyle name="20 % - zvýraznenie2" xfId="1510"/>
    <cellStyle name="20 % - zvýraznenie3" xfId="1511"/>
    <cellStyle name="20 % - zvýraznenie4" xfId="1512"/>
    <cellStyle name="20 % - zvýraznenie5" xfId="1513"/>
    <cellStyle name="20 % - zvýraznenie6" xfId="1514"/>
    <cellStyle name="20% - Accent1" xfId="1515"/>
    <cellStyle name="20% - Accent1 2" xfId="1516"/>
    <cellStyle name="20% - Accent2" xfId="1517"/>
    <cellStyle name="20% - Accent2 2" xfId="1518"/>
    <cellStyle name="20% - Accent3" xfId="1519"/>
    <cellStyle name="20% - Accent3 2" xfId="1520"/>
    <cellStyle name="20% - Accent4" xfId="1521"/>
    <cellStyle name="20% - Accent4 2" xfId="1522"/>
    <cellStyle name="20% - Accent5" xfId="1523"/>
    <cellStyle name="20% - Accent6" xfId="1524"/>
    <cellStyle name="20% - Accent6 2" xfId="1525"/>
    <cellStyle name="2D čísla" xfId="1526"/>
    <cellStyle name="3D čísla" xfId="1527"/>
    <cellStyle name="40 % – Zvýraznění1 2" xfId="1528"/>
    <cellStyle name="40 % – Zvýraznění1 3" xfId="1529"/>
    <cellStyle name="40 % – Zvýraznění2 2" xfId="1530"/>
    <cellStyle name="40 % – Zvýraznění3 2" xfId="1531"/>
    <cellStyle name="40 % – Zvýraznění3 3" xfId="1532"/>
    <cellStyle name="40 % – Zvýraznění4 2" xfId="1533"/>
    <cellStyle name="40 % – Zvýraznění4 3" xfId="1534"/>
    <cellStyle name="40 % – Zvýraznění5 2" xfId="1535"/>
    <cellStyle name="40 % – Zvýraznění5 3" xfId="1536"/>
    <cellStyle name="40 % – Zvýraznění6 2" xfId="1537"/>
    <cellStyle name="40 % – Zvýraznění6 3" xfId="1538"/>
    <cellStyle name="40 % - zvýraznenie1" xfId="1539"/>
    <cellStyle name="40 % - zvýraznenie2" xfId="1540"/>
    <cellStyle name="40 % - zvýraznenie3" xfId="1541"/>
    <cellStyle name="40 % - zvýraznenie4" xfId="1542"/>
    <cellStyle name="40 % - zvýraznenie5" xfId="1543"/>
    <cellStyle name="40 % - zvýraznenie6" xfId="1544"/>
    <cellStyle name="40% - Accent1" xfId="1545"/>
    <cellStyle name="40% - Accent1 2" xfId="1546"/>
    <cellStyle name="40% - Accent2" xfId="1547"/>
    <cellStyle name="40% - Accent3" xfId="1548"/>
    <cellStyle name="40% - Accent3 2" xfId="1549"/>
    <cellStyle name="40% - Accent4" xfId="1550"/>
    <cellStyle name="40% - Accent4 2" xfId="1551"/>
    <cellStyle name="40% - Accent5" xfId="1552"/>
    <cellStyle name="40% - Accent5 2" xfId="1553"/>
    <cellStyle name="40% - Accent6" xfId="1554"/>
    <cellStyle name="40% - Accent6 2" xfId="1555"/>
    <cellStyle name="60 % – Zvýraznění1 2" xfId="1556"/>
    <cellStyle name="60 % – Zvýraznění1 3" xfId="1557"/>
    <cellStyle name="60 % – Zvýraznění2 2" xfId="1558"/>
    <cellStyle name="60 % – Zvýraznění2 3" xfId="1559"/>
    <cellStyle name="60 % – Zvýraznění3 2" xfId="1560"/>
    <cellStyle name="60 % – Zvýraznění3 3" xfId="1561"/>
    <cellStyle name="60 % – Zvýraznění4 2" xfId="1562"/>
    <cellStyle name="60 % – Zvýraznění4 3" xfId="1563"/>
    <cellStyle name="60 % – Zvýraznění5 2" xfId="1564"/>
    <cellStyle name="60 % – Zvýraznění5 3" xfId="1565"/>
    <cellStyle name="60 % – Zvýraznění6 2" xfId="1566"/>
    <cellStyle name="60 % – Zvýraznění6 3" xfId="1567"/>
    <cellStyle name="60 % - zvýraznenie1" xfId="1568"/>
    <cellStyle name="60 % - zvýraznenie2" xfId="1569"/>
    <cellStyle name="60 % - zvýraznenie3" xfId="1570"/>
    <cellStyle name="60 % - zvýraznenie4" xfId="1571"/>
    <cellStyle name="60 % - zvýraznenie5" xfId="1572"/>
    <cellStyle name="60 % - zvýraznenie6" xfId="1573"/>
    <cellStyle name="60% - Accent1" xfId="1574"/>
    <cellStyle name="60% - Accent1 2" xfId="1575"/>
    <cellStyle name="60% - Accent2" xfId="1576"/>
    <cellStyle name="60% - Accent2 2" xfId="1577"/>
    <cellStyle name="60% - Accent3" xfId="1578"/>
    <cellStyle name="60% - Accent3 2" xfId="1579"/>
    <cellStyle name="60% - Accent4" xfId="1580"/>
    <cellStyle name="60% - Accent4 2" xfId="1581"/>
    <cellStyle name="60% - Accent5" xfId="1582"/>
    <cellStyle name="60% - Accent5 2" xfId="1583"/>
    <cellStyle name="60% - Accent6" xfId="1584"/>
    <cellStyle name="60% - Accent6 2" xfId="1585"/>
    <cellStyle name="Accent1" xfId="1586"/>
    <cellStyle name="Accent1 2" xfId="1587"/>
    <cellStyle name="Accent2" xfId="1588"/>
    <cellStyle name="Accent2 2" xfId="1589"/>
    <cellStyle name="Accent3" xfId="1590"/>
    <cellStyle name="Accent3 2" xfId="1591"/>
    <cellStyle name="Accent4" xfId="1592"/>
    <cellStyle name="Accent4 2" xfId="1593"/>
    <cellStyle name="Accent5" xfId="1594"/>
    <cellStyle name="Accent6" xfId="1595"/>
    <cellStyle name="Accent6 2" xfId="1596"/>
    <cellStyle name="Bad" xfId="1597"/>
    <cellStyle name="Bad 2" xfId="1598"/>
    <cellStyle name="bezčárky_" xfId="1599"/>
    <cellStyle name="Bold" xfId="1600"/>
    <cellStyle name="bUDGET  96" xfId="1601"/>
    <cellStyle name="bUDGET  96 2" xfId="1602"/>
    <cellStyle name="Calculation" xfId="1603"/>
    <cellStyle name="Calculation 2" xfId="1604"/>
    <cellStyle name="cargill9" xfId="1605"/>
    <cellStyle name="Celá čísla" xfId="1606"/>
    <cellStyle name="Celkem 2" xfId="1607"/>
    <cellStyle name="Celkem 3" xfId="1608"/>
    <cellStyle name="cena" xfId="25"/>
    <cellStyle name="cena 2" xfId="71"/>
    <cellStyle name="Comma [0]_laroux" xfId="26"/>
    <cellStyle name="Comma_laroux" xfId="27"/>
    <cellStyle name="Comma0" xfId="1609"/>
    <cellStyle name="Currency [0]_laroux" xfId="28"/>
    <cellStyle name="Currency_laroux" xfId="29"/>
    <cellStyle name="Currency0" xfId="1610"/>
    <cellStyle name="Čárka 2" xfId="72"/>
    <cellStyle name="čárky [0]_HW" xfId="30"/>
    <cellStyle name="Čárky bez des. míst 2" xfId="1611"/>
    <cellStyle name="číslo.00_" xfId="1612"/>
    <cellStyle name="Date" xfId="31"/>
    <cellStyle name="Dobrá" xfId="1613"/>
    <cellStyle name="Dziesiętny [0]_laroux" xfId="32"/>
    <cellStyle name="Dziesiętny_laroux" xfId="33"/>
    <cellStyle name="Euro" xfId="1614"/>
    <cellStyle name="Euro 2" xfId="1615"/>
    <cellStyle name="Explanatory Text" xfId="1616"/>
    <cellStyle name="Fixed" xfId="34"/>
    <cellStyle name="fnRegressQ" xfId="91"/>
    <cellStyle name="fnRegressQ 2" xfId="1617"/>
    <cellStyle name="fnRegressQ 2 2" xfId="1618"/>
    <cellStyle name="fnRegressQ 3" xfId="1619"/>
    <cellStyle name="fnRegressQ 3 2" xfId="1620"/>
    <cellStyle name="fnRegressQ 3 3" xfId="1621"/>
    <cellStyle name="Good" xfId="1622"/>
    <cellStyle name="Good 2" xfId="1623"/>
    <cellStyle name="Heading 1" xfId="1624"/>
    <cellStyle name="Heading 1 2" xfId="1625"/>
    <cellStyle name="Heading 1 3" xfId="1626"/>
    <cellStyle name="Heading 2" xfId="1627"/>
    <cellStyle name="Heading 2 2" xfId="1628"/>
    <cellStyle name="Heading 2 3" xfId="1629"/>
    <cellStyle name="Heading 3" xfId="1630"/>
    <cellStyle name="Heading 3 2" xfId="1631"/>
    <cellStyle name="Heading 4" xfId="1632"/>
    <cellStyle name="Heading 4 2" xfId="1633"/>
    <cellStyle name="HEADING1" xfId="35"/>
    <cellStyle name="HEADING2" xfId="36"/>
    <cellStyle name="Headline I" xfId="37"/>
    <cellStyle name="Headline II" xfId="38"/>
    <cellStyle name="Hiperłącze_Electrical" xfId="1634"/>
    <cellStyle name="Hlavička" xfId="1635"/>
    <cellStyle name="Honeywell" xfId="39"/>
    <cellStyle name="Hypertextový odkaz 2" xfId="92"/>
    <cellStyle name="Hypertextový odkaz 2 2" xfId="1636"/>
    <cellStyle name="Hypertextový odkaz 2 2 2" xfId="1637"/>
    <cellStyle name="Hypertextový odkaz 2 2 2 2" xfId="1638"/>
    <cellStyle name="Hypertextový odkaz 2 2 2 3" xfId="1639"/>
    <cellStyle name="Hypertextový odkaz 2 2 3" xfId="1640"/>
    <cellStyle name="Hypertextový odkaz 2 2 3 2" xfId="1641"/>
    <cellStyle name="Hypertextový odkaz 2 2 3 2 2" xfId="1642"/>
    <cellStyle name="Hypertextový odkaz 2 2 3 2 3" xfId="1643"/>
    <cellStyle name="Hypertextový odkaz 2 2 3 3" xfId="1644"/>
    <cellStyle name="Hypertextový odkaz 2 2 3 4" xfId="1645"/>
    <cellStyle name="Hypertextový odkaz 2 2 4" xfId="1646"/>
    <cellStyle name="Hypertextový odkaz 2 2 5" xfId="1647"/>
    <cellStyle name="Hypertextový odkaz 2 3" xfId="1648"/>
    <cellStyle name="Hypertextový odkaz 2 3 2" xfId="1649"/>
    <cellStyle name="Hypertextový odkaz 2 3 2 2" xfId="1650"/>
    <cellStyle name="Hypertextový odkaz 2 3 2 2 2" xfId="1651"/>
    <cellStyle name="Hypertextový odkaz 2 3 2 3" xfId="1652"/>
    <cellStyle name="Hypertextový odkaz 2 3 2 3 2" xfId="1653"/>
    <cellStyle name="Hypertextový odkaz 2 3 2 4" xfId="1654"/>
    <cellStyle name="Hypertextový odkaz 2 3 2 4 2" xfId="1655"/>
    <cellStyle name="Hypertextový odkaz 2 3 3" xfId="1656"/>
    <cellStyle name="Hypertextový odkaz 2 3 3 2" xfId="1657"/>
    <cellStyle name="Hypertextový odkaz 2 3 3 2 2" xfId="1658"/>
    <cellStyle name="Hypertextový odkaz 2 3 3 3" xfId="1659"/>
    <cellStyle name="Hypertextový odkaz 2 3 4" xfId="1660"/>
    <cellStyle name="Hypertextový odkaz 2 3 5" xfId="1661"/>
    <cellStyle name="Hypertextový odkaz 2 4" xfId="1662"/>
    <cellStyle name="Hypertextový odkaz 2 4 2" xfId="1663"/>
    <cellStyle name="Hypertextový odkaz 2 4 2 2" xfId="1664"/>
    <cellStyle name="Hypertextový odkaz 2 4 3" xfId="1665"/>
    <cellStyle name="Hypertextový odkaz 2 4 3 2" xfId="1666"/>
    <cellStyle name="Hypertextový odkaz 2 5" xfId="1667"/>
    <cellStyle name="Hypertextový odkaz 2 5 2" xfId="1668"/>
    <cellStyle name="Hypertextový odkaz 2 5 3" xfId="1669"/>
    <cellStyle name="Hypertextový odkaz 2 6" xfId="1670"/>
    <cellStyle name="Hypertextový odkaz 2 6 2" xfId="1671"/>
    <cellStyle name="Hypertextový odkaz 2 7" xfId="1672"/>
    <cellStyle name="Hypertextový odkaz 2 7 2" xfId="1673"/>
    <cellStyle name="Hypertextový odkaz 2 8" xfId="1674"/>
    <cellStyle name="Hypertextový odkaz 2 9" xfId="1675"/>
    <cellStyle name="Hypertextový odkaz 3" xfId="1676"/>
    <cellStyle name="Hypertextový odkaz 3 2" xfId="1677"/>
    <cellStyle name="Hypertextový odkaz 3 2 2" xfId="1678"/>
    <cellStyle name="Hypertextový odkaz 3 2 2 2" xfId="1679"/>
    <cellStyle name="Hypertextový odkaz 3 2 2 2 2" xfId="1680"/>
    <cellStyle name="Hypertextový odkaz 3 2 2 2 2 2" xfId="1681"/>
    <cellStyle name="Hypertextový odkaz 3 2 2 2 3" xfId="1682"/>
    <cellStyle name="Hypertextový odkaz 3 2 2 2 3 2" xfId="1683"/>
    <cellStyle name="Hypertextový odkaz 3 2 2 2 4" xfId="1684"/>
    <cellStyle name="Hypertextový odkaz 3 2 2 3" xfId="1685"/>
    <cellStyle name="Hypertextový odkaz 3 2 2 3 2" xfId="1686"/>
    <cellStyle name="Hypertextový odkaz 3 2 2 3 3" xfId="1687"/>
    <cellStyle name="Hypertextový odkaz 3 2 2 4" xfId="1688"/>
    <cellStyle name="Hypertextový odkaz 3 2 2 4 2" xfId="1689"/>
    <cellStyle name="Hypertextový odkaz 3 2 2 5" xfId="1690"/>
    <cellStyle name="Hypertextový odkaz 3 2 2 5 2" xfId="1691"/>
    <cellStyle name="Hypertextový odkaz 3 2 3" xfId="1692"/>
    <cellStyle name="Hypertextový odkaz 3 2 3 2" xfId="1693"/>
    <cellStyle name="Hypertextový odkaz 3 2 3 2 2" xfId="1694"/>
    <cellStyle name="Hypertextový odkaz 3 2 3 2 2 2" xfId="1695"/>
    <cellStyle name="Hypertextový odkaz 3 2 3 2 2 3" xfId="1696"/>
    <cellStyle name="Hypertextový odkaz 3 2 3 2 3" xfId="1697"/>
    <cellStyle name="Hypertextový odkaz 3 2 3 2 4" xfId="1698"/>
    <cellStyle name="Hypertextový odkaz 3 2 3 2 5" xfId="1699"/>
    <cellStyle name="Hypertextový odkaz 3 2 3 3" xfId="1700"/>
    <cellStyle name="Hypertextový odkaz 3 2 3 3 2" xfId="1701"/>
    <cellStyle name="Hypertextový odkaz 3 2 3 4" xfId="1702"/>
    <cellStyle name="Hypertextový odkaz 3 2 3 4 2" xfId="1703"/>
    <cellStyle name="Hypertextový odkaz 3 2 4" xfId="1704"/>
    <cellStyle name="Hypertextový odkaz 3 2 4 2" xfId="1705"/>
    <cellStyle name="Hypertextový odkaz 3 2 4 2 2" xfId="1706"/>
    <cellStyle name="Hypertextový odkaz 3 2 4 2 3" xfId="1707"/>
    <cellStyle name="Hypertextový odkaz 3 2 4 2 4" xfId="1708"/>
    <cellStyle name="Hypertextový odkaz 3 2 4 3" xfId="1709"/>
    <cellStyle name="Hypertextový odkaz 3 2 4 3 2" xfId="1710"/>
    <cellStyle name="Hypertextový odkaz 3 2 4 4" xfId="1711"/>
    <cellStyle name="Hypertextový odkaz 3 2 5" xfId="1712"/>
    <cellStyle name="Hypertextový odkaz 3 2 5 2" xfId="1713"/>
    <cellStyle name="Hypertextový odkaz 3 2 6" xfId="1714"/>
    <cellStyle name="Hypertextový odkaz 3 2 6 2" xfId="1715"/>
    <cellStyle name="Hypertextový odkaz 3 2 7" xfId="1716"/>
    <cellStyle name="Hypertextový odkaz 3 3" xfId="1717"/>
    <cellStyle name="Hypertextový odkaz 3 3 2" xfId="1718"/>
    <cellStyle name="Hypertextový odkaz 3 3 2 2" xfId="1719"/>
    <cellStyle name="Hypertextový odkaz 3 3 2 3" xfId="1720"/>
    <cellStyle name="Hypertextový odkaz 3 3 2 4" xfId="1721"/>
    <cellStyle name="Hypertextový odkaz 3 3 3" xfId="1722"/>
    <cellStyle name="Hypertextový odkaz 3 3 3 2" xfId="1723"/>
    <cellStyle name="Hypertextový odkaz 3 3 3 3" xfId="1724"/>
    <cellStyle name="Hypertextový odkaz 3 3 4" xfId="1725"/>
    <cellStyle name="Hypertextový odkaz 3 3 4 2" xfId="1726"/>
    <cellStyle name="Hypertextový odkaz 3 3 5" xfId="1727"/>
    <cellStyle name="Hypertextový odkaz 3 3 5 2" xfId="1728"/>
    <cellStyle name="Hypertextový odkaz 3 4" xfId="1729"/>
    <cellStyle name="Hypertextový odkaz 3 4 2" xfId="1730"/>
    <cellStyle name="Hypertextový odkaz 3 4 2 2" xfId="1731"/>
    <cellStyle name="Hypertextový odkaz 3 4 3" xfId="1732"/>
    <cellStyle name="Hypertextový odkaz 3 4 3 2" xfId="1733"/>
    <cellStyle name="Hypertextový odkaz 3 5" xfId="1734"/>
    <cellStyle name="Hypertextový odkaz 3 5 2" xfId="1735"/>
    <cellStyle name="Hypertextový odkaz 3 5 3" xfId="1736"/>
    <cellStyle name="Hypertextový odkaz 3 5 4" xfId="1737"/>
    <cellStyle name="Hypertextový odkaz 3 6" xfId="1738"/>
    <cellStyle name="Hypertextový odkaz 3 6 2" xfId="1739"/>
    <cellStyle name="Hypertextový odkaz 3 7" xfId="1740"/>
    <cellStyle name="Hypertextový odkaz 4" xfId="1741"/>
    <cellStyle name="Hypertextový odkaz 4 2" xfId="1742"/>
    <cellStyle name="Hypertextový odkaz 4 3" xfId="1743"/>
    <cellStyle name="Hypertextový odkaz 4 4" xfId="1744"/>
    <cellStyle name="Hypertextový odkaz 5" xfId="1745"/>
    <cellStyle name="Hypertextový odkaz 5 2" xfId="1746"/>
    <cellStyle name="Check Cell" xfId="1747"/>
    <cellStyle name="Chybně 2" xfId="1748"/>
    <cellStyle name="Input" xfId="1749"/>
    <cellStyle name="Input 2" xfId="1750"/>
    <cellStyle name="Instalace" xfId="40"/>
    <cellStyle name="Italic" xfId="1751"/>
    <cellStyle name="Kontrolná bunka" xfId="1752"/>
    <cellStyle name="Kontrolní buňka 2" xfId="1753"/>
    <cellStyle name="Linked Cell" xfId="1754"/>
    <cellStyle name="Linked Cell 2" xfId="1755"/>
    <cellStyle name="Měna 2" xfId="81"/>
    <cellStyle name="MJPolozky" xfId="41"/>
    <cellStyle name="MnozstviPolozky" xfId="42"/>
    <cellStyle name="NADPIS" xfId="43"/>
    <cellStyle name="Nadpis 1 2" xfId="1756"/>
    <cellStyle name="Nadpis 1 3" xfId="1757"/>
    <cellStyle name="Nadpis 2 2" xfId="1758"/>
    <cellStyle name="Nadpis 2 3" xfId="1759"/>
    <cellStyle name="Nadpis 3 2" xfId="1760"/>
    <cellStyle name="Nadpis 3 3" xfId="1761"/>
    <cellStyle name="Nadpis 4 2" xfId="1762"/>
    <cellStyle name="Nadpis 4 3" xfId="1763"/>
    <cellStyle name="Nadpis listu" xfId="1764"/>
    <cellStyle name="Název 2" xfId="1765"/>
    <cellStyle name="Název 3" xfId="1766"/>
    <cellStyle name="NazevOddilu" xfId="44"/>
    <cellStyle name="NazevPolozky" xfId="45"/>
    <cellStyle name="Neutral" xfId="1767"/>
    <cellStyle name="Neutral 2" xfId="1768"/>
    <cellStyle name="Neutrálna" xfId="1769"/>
    <cellStyle name="Neutrální 2" xfId="1770"/>
    <cellStyle name="Neutrální 3" xfId="1771"/>
    <cellStyle name="Normal 2" xfId="1772"/>
    <cellStyle name="Normal 2 2" xfId="1773"/>
    <cellStyle name="Normal 4" xfId="1774"/>
    <cellStyle name="Normal 4 2" xfId="1775"/>
    <cellStyle name="Normal 5" xfId="1776"/>
    <cellStyle name="Normal_02_RFE SO01_17.10.06" xfId="46"/>
    <cellStyle name="Normale_Complete_official_price_list_2007CZ" xfId="1777"/>
    <cellStyle name="Normálna 2" xfId="1778"/>
    <cellStyle name="Normálna 2 2" xfId="1779"/>
    <cellStyle name="normálne 2" xfId="1780"/>
    <cellStyle name="normálne 2 2" xfId="1781"/>
    <cellStyle name="normálne 3" xfId="1782"/>
    <cellStyle name="normálne 3 2" xfId="1783"/>
    <cellStyle name="normálne 4" xfId="1784"/>
    <cellStyle name="normálne 4 2" xfId="1785"/>
    <cellStyle name="normálne 5" xfId="1786"/>
    <cellStyle name="normálne 5 2" xfId="1787"/>
    <cellStyle name="normálne 6" xfId="1788"/>
    <cellStyle name="normálne 6 2" xfId="1789"/>
    <cellStyle name="Normální" xfId="0" builtinId="0"/>
    <cellStyle name="Normální 10" xfId="73"/>
    <cellStyle name="normální 10 10" xfId="93"/>
    <cellStyle name="normální 10 10 2" xfId="94"/>
    <cellStyle name="normální 10 11" xfId="95"/>
    <cellStyle name="normální 10 11 2" xfId="96"/>
    <cellStyle name="normální 10 12" xfId="97"/>
    <cellStyle name="normální 10 12 2" xfId="98"/>
    <cellStyle name="normální 10 13" xfId="99"/>
    <cellStyle name="normální 10 13 2" xfId="100"/>
    <cellStyle name="normální 10 14" xfId="101"/>
    <cellStyle name="normální 10 14 2" xfId="102"/>
    <cellStyle name="normální 10 15" xfId="103"/>
    <cellStyle name="normální 10 15 2" xfId="104"/>
    <cellStyle name="normální 10 16" xfId="105"/>
    <cellStyle name="normální 10 16 2" xfId="106"/>
    <cellStyle name="normální 10 17" xfId="107"/>
    <cellStyle name="normální 10 18" xfId="108"/>
    <cellStyle name="normální 10 19" xfId="109"/>
    <cellStyle name="normální 10 2" xfId="110"/>
    <cellStyle name="normální 10 2 2" xfId="111"/>
    <cellStyle name="normální 10 20" xfId="112"/>
    <cellStyle name="normální 10 21" xfId="113"/>
    <cellStyle name="normální 10 22" xfId="114"/>
    <cellStyle name="normální 10 23" xfId="115"/>
    <cellStyle name="normální 10 24" xfId="116"/>
    <cellStyle name="normální 10 25" xfId="117"/>
    <cellStyle name="normální 10 26" xfId="118"/>
    <cellStyle name="normální 10 27" xfId="119"/>
    <cellStyle name="normální 10 28" xfId="1790"/>
    <cellStyle name="normální 10 3" xfId="120"/>
    <cellStyle name="normální 10 3 2" xfId="121"/>
    <cellStyle name="normální 10 4" xfId="122"/>
    <cellStyle name="normální 10 4 2" xfId="123"/>
    <cellStyle name="normální 10 5" xfId="124"/>
    <cellStyle name="normální 10 5 2" xfId="125"/>
    <cellStyle name="normální 10 6" xfId="126"/>
    <cellStyle name="normální 10 6 2" xfId="127"/>
    <cellStyle name="normální 10 7" xfId="128"/>
    <cellStyle name="normální 10 7 2" xfId="129"/>
    <cellStyle name="normální 10 8" xfId="130"/>
    <cellStyle name="normální 10 8 2" xfId="131"/>
    <cellStyle name="normální 10 9" xfId="132"/>
    <cellStyle name="normální 10 9 2" xfId="133"/>
    <cellStyle name="normální 11" xfId="134"/>
    <cellStyle name="normální 11 2" xfId="135"/>
    <cellStyle name="Normální 11 2 2" xfId="1791"/>
    <cellStyle name="normální 11 3" xfId="136"/>
    <cellStyle name="normální 11 4" xfId="137"/>
    <cellStyle name="normální 11 5" xfId="138"/>
    <cellStyle name="normální 11 6" xfId="139"/>
    <cellStyle name="normální 11 7" xfId="140"/>
    <cellStyle name="normální 11 8" xfId="141"/>
    <cellStyle name="normální 11 9" xfId="1792"/>
    <cellStyle name="normální 12" xfId="142"/>
    <cellStyle name="normální 12 2" xfId="143"/>
    <cellStyle name="normální 12 3" xfId="144"/>
    <cellStyle name="normální 12 4" xfId="145"/>
    <cellStyle name="normální 12 5" xfId="146"/>
    <cellStyle name="normální 12 6" xfId="147"/>
    <cellStyle name="normální 12 7" xfId="148"/>
    <cellStyle name="normální 12 8" xfId="149"/>
    <cellStyle name="normální 12 9" xfId="1793"/>
    <cellStyle name="normální 13" xfId="150"/>
    <cellStyle name="normální 13 2" xfId="151"/>
    <cellStyle name="normální 13 2 2" xfId="152"/>
    <cellStyle name="normální 13 2 3" xfId="153"/>
    <cellStyle name="normální 13 2 4" xfId="154"/>
    <cellStyle name="normální 13 2 5" xfId="155"/>
    <cellStyle name="normální 13 3" xfId="1794"/>
    <cellStyle name="Normální 14" xfId="156"/>
    <cellStyle name="normální 14 2" xfId="157"/>
    <cellStyle name="Normální 14_Xl0000011" xfId="1795"/>
    <cellStyle name="Normální 15" xfId="158"/>
    <cellStyle name="Normální 16" xfId="159"/>
    <cellStyle name="Normální 17" xfId="160"/>
    <cellStyle name="Normální 18" xfId="161"/>
    <cellStyle name="Normální 184" xfId="1796"/>
    <cellStyle name="Normální 19" xfId="162"/>
    <cellStyle name="normální 19 2" xfId="163"/>
    <cellStyle name="Normální 19_Xl0000011" xfId="1797"/>
    <cellStyle name="Normální 2" xfId="1"/>
    <cellStyle name="normální 2 10" xfId="47"/>
    <cellStyle name="normální 2 10 2" xfId="164"/>
    <cellStyle name="normální 2 10 3" xfId="1798"/>
    <cellStyle name="normální 2 11" xfId="165"/>
    <cellStyle name="normální 2 11 2" xfId="166"/>
    <cellStyle name="Normální 2 11 3" xfId="1799"/>
    <cellStyle name="normální 2 11 4" xfId="1800"/>
    <cellStyle name="normální 2 12" xfId="167"/>
    <cellStyle name="normální 2 12 2" xfId="168"/>
    <cellStyle name="normální 2 12 3" xfId="1801"/>
    <cellStyle name="normální 2 13" xfId="169"/>
    <cellStyle name="normální 2 13 2" xfId="170"/>
    <cellStyle name="normální 2 14" xfId="171"/>
    <cellStyle name="normální 2 14 2" xfId="172"/>
    <cellStyle name="normální 2 15" xfId="173"/>
    <cellStyle name="normální 2 15 2" xfId="174"/>
    <cellStyle name="normální 2 16" xfId="175"/>
    <cellStyle name="normální 2 16 2" xfId="176"/>
    <cellStyle name="normální 2 17" xfId="177"/>
    <cellStyle name="normální 2 17 2" xfId="178"/>
    <cellStyle name="normální 2 18" xfId="179"/>
    <cellStyle name="normální 2 18 2" xfId="180"/>
    <cellStyle name="normální 2 19" xfId="181"/>
    <cellStyle name="normální 2 2" xfId="48"/>
    <cellStyle name="normální 2 2 10" xfId="182"/>
    <cellStyle name="normální 2 2 10 2" xfId="183"/>
    <cellStyle name="normální 2 2 11" xfId="184"/>
    <cellStyle name="normální 2 2 11 2" xfId="185"/>
    <cellStyle name="normální 2 2 12" xfId="186"/>
    <cellStyle name="normální 2 2 12 2" xfId="187"/>
    <cellStyle name="normální 2 2 13" xfId="188"/>
    <cellStyle name="normální 2 2 13 2" xfId="189"/>
    <cellStyle name="normální 2 2 14" xfId="190"/>
    <cellStyle name="normální 2 2 14 2" xfId="191"/>
    <cellStyle name="normální 2 2 15" xfId="192"/>
    <cellStyle name="normální 2 2 15 2" xfId="193"/>
    <cellStyle name="normální 2 2 16" xfId="194"/>
    <cellStyle name="normální 2 2 16 2" xfId="195"/>
    <cellStyle name="normální 2 2 17" xfId="196"/>
    <cellStyle name="normální 2 2 18" xfId="197"/>
    <cellStyle name="normální 2 2 19" xfId="198"/>
    <cellStyle name="normální 2 2 2" xfId="199"/>
    <cellStyle name="normální 2 2 2 10" xfId="200"/>
    <cellStyle name="normální 2 2 2 10 2" xfId="201"/>
    <cellStyle name="normální 2 2 2 11" xfId="202"/>
    <cellStyle name="normální 2 2 2 11 2" xfId="203"/>
    <cellStyle name="normální 2 2 2 12" xfId="204"/>
    <cellStyle name="normální 2 2 2 12 2" xfId="205"/>
    <cellStyle name="normální 2 2 2 13" xfId="206"/>
    <cellStyle name="normální 2 2 2 13 2" xfId="207"/>
    <cellStyle name="normální 2 2 2 14" xfId="208"/>
    <cellStyle name="normální 2 2 2 14 2" xfId="209"/>
    <cellStyle name="normální 2 2 2 15" xfId="210"/>
    <cellStyle name="normální 2 2 2 15 2" xfId="211"/>
    <cellStyle name="normální 2 2 2 16" xfId="212"/>
    <cellStyle name="normální 2 2 2 17" xfId="213"/>
    <cellStyle name="normální 2 2 2 18" xfId="214"/>
    <cellStyle name="normální 2 2 2 19" xfId="215"/>
    <cellStyle name="normální 2 2 2 2" xfId="216"/>
    <cellStyle name="normální 2 2 2 2 2" xfId="217"/>
    <cellStyle name="normální 2 2 2 20" xfId="218"/>
    <cellStyle name="normální 2 2 2 21" xfId="219"/>
    <cellStyle name="normální 2 2 2 22" xfId="220"/>
    <cellStyle name="normální 2 2 2 23" xfId="1802"/>
    <cellStyle name="normální 2 2 2 3" xfId="221"/>
    <cellStyle name="normální 2 2 2 3 2" xfId="222"/>
    <cellStyle name="normální 2 2 2 4" xfId="223"/>
    <cellStyle name="normální 2 2 2 4 2" xfId="224"/>
    <cellStyle name="normální 2 2 2 5" xfId="225"/>
    <cellStyle name="normální 2 2 2 5 2" xfId="226"/>
    <cellStyle name="normální 2 2 2 6" xfId="227"/>
    <cellStyle name="normální 2 2 2 6 2" xfId="228"/>
    <cellStyle name="normální 2 2 2 7" xfId="229"/>
    <cellStyle name="normální 2 2 2 7 2" xfId="230"/>
    <cellStyle name="normální 2 2 2 8" xfId="231"/>
    <cellStyle name="normální 2 2 2 8 2" xfId="232"/>
    <cellStyle name="normální 2 2 2 9" xfId="233"/>
    <cellStyle name="normální 2 2 2 9 2" xfId="234"/>
    <cellStyle name="normální 2 2 20" xfId="235"/>
    <cellStyle name="normální 2 2 21" xfId="236"/>
    <cellStyle name="normální 2 2 22" xfId="237"/>
    <cellStyle name="normální 2 2 23" xfId="238"/>
    <cellStyle name="normální 2 2 24" xfId="239"/>
    <cellStyle name="normální 2 2 25" xfId="240"/>
    <cellStyle name="normální 2 2 26" xfId="1803"/>
    <cellStyle name="normální 2 2 3" xfId="241"/>
    <cellStyle name="normální 2 2 3 2" xfId="242"/>
    <cellStyle name="normální 2 2 3 3" xfId="243"/>
    <cellStyle name="normální 2 2 3 4" xfId="244"/>
    <cellStyle name="normální 2 2 3 5" xfId="245"/>
    <cellStyle name="normální 2 2 3 6" xfId="246"/>
    <cellStyle name="normální 2 2 3 7" xfId="247"/>
    <cellStyle name="normální 2 2 3 8" xfId="248"/>
    <cellStyle name="normální 2 2 4" xfId="249"/>
    <cellStyle name="normální 2 2 4 2" xfId="250"/>
    <cellStyle name="normální 2 2 5" xfId="251"/>
    <cellStyle name="normální 2 2 5 2" xfId="252"/>
    <cellStyle name="normální 2 2 6" xfId="253"/>
    <cellStyle name="normální 2 2 6 2" xfId="254"/>
    <cellStyle name="normální 2 2 7" xfId="255"/>
    <cellStyle name="normální 2 2 7 2" xfId="256"/>
    <cellStyle name="normální 2 2 8" xfId="257"/>
    <cellStyle name="normální 2 2 8 2" xfId="258"/>
    <cellStyle name="normální 2 2 9" xfId="259"/>
    <cellStyle name="normální 2 2 9 2" xfId="260"/>
    <cellStyle name="normální 2 20" xfId="261"/>
    <cellStyle name="normální 2 21" xfId="262"/>
    <cellStyle name="normální 2 22" xfId="263"/>
    <cellStyle name="normální 2 23" xfId="264"/>
    <cellStyle name="normální 2 24" xfId="265"/>
    <cellStyle name="normální 2 25" xfId="1804"/>
    <cellStyle name="normální 2 26" xfId="1805"/>
    <cellStyle name="normální 2 27" xfId="1806"/>
    <cellStyle name="normální 2 28" xfId="1807"/>
    <cellStyle name="normální 2 29" xfId="1808"/>
    <cellStyle name="normální 2 3" xfId="49"/>
    <cellStyle name="normální 2 3 10" xfId="266"/>
    <cellStyle name="normální 2 3 10 2" xfId="267"/>
    <cellStyle name="normální 2 3 11" xfId="268"/>
    <cellStyle name="normální 2 3 11 2" xfId="269"/>
    <cellStyle name="normální 2 3 12" xfId="270"/>
    <cellStyle name="normální 2 3 13" xfId="1809"/>
    <cellStyle name="normální 2 3 2" xfId="271"/>
    <cellStyle name="normální 2 3 2 2" xfId="272"/>
    <cellStyle name="normální 2 3 2 3" xfId="1810"/>
    <cellStyle name="normální 2 3 3" xfId="273"/>
    <cellStyle name="normální 2 3 3 2" xfId="274"/>
    <cellStyle name="normální 2 3 4" xfId="275"/>
    <cellStyle name="normální 2 3 4 2" xfId="276"/>
    <cellStyle name="normální 2 3 5" xfId="277"/>
    <cellStyle name="normální 2 3 5 2" xfId="278"/>
    <cellStyle name="normální 2 3 6" xfId="279"/>
    <cellStyle name="normální 2 3 6 2" xfId="280"/>
    <cellStyle name="normální 2 3 7" xfId="281"/>
    <cellStyle name="normální 2 3 7 2" xfId="282"/>
    <cellStyle name="normální 2 3 8" xfId="283"/>
    <cellStyle name="normální 2 3 8 2" xfId="284"/>
    <cellStyle name="normální 2 3 9" xfId="285"/>
    <cellStyle name="normální 2 3 9 2" xfId="286"/>
    <cellStyle name="normální 2 30" xfId="1811"/>
    <cellStyle name="normální 2 31" xfId="1812"/>
    <cellStyle name="normální 2 32" xfId="1813"/>
    <cellStyle name="normální 2 33" xfId="1814"/>
    <cellStyle name="normální 2 34" xfId="1815"/>
    <cellStyle name="normální 2 35" xfId="1816"/>
    <cellStyle name="normální 2 36" xfId="1817"/>
    <cellStyle name="normální 2 37" xfId="1818"/>
    <cellStyle name="normální 2 38" xfId="1819"/>
    <cellStyle name="normální 2 39" xfId="1820"/>
    <cellStyle name="normální 2 4" xfId="50"/>
    <cellStyle name="normální 2 4 2" xfId="287"/>
    <cellStyle name="Normální 2 4 3" xfId="1821"/>
    <cellStyle name="normální 2 4 4" xfId="1822"/>
    <cellStyle name="normální 2 40" xfId="1823"/>
    <cellStyle name="normální 2 41" xfId="1824"/>
    <cellStyle name="normální 2 42" xfId="1825"/>
    <cellStyle name="normální 2 43" xfId="1826"/>
    <cellStyle name="normální 2 44" xfId="1827"/>
    <cellStyle name="normální 2 45" xfId="1828"/>
    <cellStyle name="normální 2 46" xfId="1829"/>
    <cellStyle name="normální 2 47" xfId="1830"/>
    <cellStyle name="normální 2 48" xfId="1831"/>
    <cellStyle name="normální 2 49" xfId="1832"/>
    <cellStyle name="normální 2 5" xfId="51"/>
    <cellStyle name="normální 2 5 2" xfId="288"/>
    <cellStyle name="normální 2 5 3" xfId="1833"/>
    <cellStyle name="normální 2 50" xfId="1834"/>
    <cellStyle name="normální 2 51" xfId="1835"/>
    <cellStyle name="normální 2 52" xfId="1836"/>
    <cellStyle name="normální 2 53" xfId="1837"/>
    <cellStyle name="normální 2 54" xfId="1838"/>
    <cellStyle name="normální 2 6" xfId="52"/>
    <cellStyle name="normální 2 6 2" xfId="289"/>
    <cellStyle name="normální 2 6 3" xfId="1839"/>
    <cellStyle name="normální 2 7" xfId="53"/>
    <cellStyle name="normální 2 7 2" xfId="290"/>
    <cellStyle name="normální 2 7 3" xfId="1840"/>
    <cellStyle name="normální 2 8" xfId="54"/>
    <cellStyle name="normální 2 8 2" xfId="291"/>
    <cellStyle name="normální 2 8 2 2" xfId="1841"/>
    <cellStyle name="normální 2 8 3" xfId="1842"/>
    <cellStyle name="normální 2 8 4" xfId="1843"/>
    <cellStyle name="normální 2 9" xfId="55"/>
    <cellStyle name="normální 2 9 2" xfId="292"/>
    <cellStyle name="normální 2 9 2 2" xfId="1844"/>
    <cellStyle name="normální 2 9 3" xfId="1845"/>
    <cellStyle name="normální 2 9 4" xfId="1846"/>
    <cellStyle name="normální 2_ROZP_VRÚ_SLAPY" xfId="293"/>
    <cellStyle name="Normální 20" xfId="294"/>
    <cellStyle name="Normální 21" xfId="295"/>
    <cellStyle name="Normální 22" xfId="296"/>
    <cellStyle name="Normální 23" xfId="297"/>
    <cellStyle name="Normální 24" xfId="298"/>
    <cellStyle name="Normální 25" xfId="299"/>
    <cellStyle name="Normální 26" xfId="300"/>
    <cellStyle name="Normální 27" xfId="301"/>
    <cellStyle name="Normální 28" xfId="302"/>
    <cellStyle name="Normální 29" xfId="303"/>
    <cellStyle name="Normální 3" xfId="79"/>
    <cellStyle name="normální 3 10" xfId="304"/>
    <cellStyle name="normální 3 10 2" xfId="305"/>
    <cellStyle name="normální 3 10 3" xfId="306"/>
    <cellStyle name="normální 3 10 4" xfId="307"/>
    <cellStyle name="normální 3 10 5" xfId="308"/>
    <cellStyle name="normální 3 10 6" xfId="309"/>
    <cellStyle name="normální 3 10 7" xfId="310"/>
    <cellStyle name="normální 3 10 8" xfId="311"/>
    <cellStyle name="normální 3 11" xfId="312"/>
    <cellStyle name="normální 3 11 2" xfId="313"/>
    <cellStyle name="normální 3 12" xfId="314"/>
    <cellStyle name="normální 3 12 2" xfId="315"/>
    <cellStyle name="normální 3 13" xfId="316"/>
    <cellStyle name="normální 3 13 2" xfId="317"/>
    <cellStyle name="normální 3 14" xfId="318"/>
    <cellStyle name="normální 3 14 2" xfId="319"/>
    <cellStyle name="normální 3 15" xfId="320"/>
    <cellStyle name="normální 3 15 2" xfId="321"/>
    <cellStyle name="normální 3 16" xfId="322"/>
    <cellStyle name="normální 3 16 2" xfId="323"/>
    <cellStyle name="normální 3 17" xfId="324"/>
    <cellStyle name="normální 3 17 2" xfId="325"/>
    <cellStyle name="normální 3 18" xfId="326"/>
    <cellStyle name="normální 3 18 2" xfId="327"/>
    <cellStyle name="normální 3 19" xfId="328"/>
    <cellStyle name="normální 3 19 2" xfId="329"/>
    <cellStyle name="normální 3 2" xfId="330"/>
    <cellStyle name="normální 3 2 10" xfId="331"/>
    <cellStyle name="normální 3 2 10 2" xfId="332"/>
    <cellStyle name="normální 3 2 11" xfId="333"/>
    <cellStyle name="normální 3 2 11 2" xfId="334"/>
    <cellStyle name="normální 3 2 12" xfId="335"/>
    <cellStyle name="normální 3 2 12 2" xfId="336"/>
    <cellStyle name="normální 3 2 13" xfId="337"/>
    <cellStyle name="normální 3 2 13 2" xfId="338"/>
    <cellStyle name="normální 3 2 14" xfId="339"/>
    <cellStyle name="normální 3 2 14 2" xfId="340"/>
    <cellStyle name="normální 3 2 15" xfId="341"/>
    <cellStyle name="normální 3 2 15 2" xfId="342"/>
    <cellStyle name="normální 3 2 16" xfId="343"/>
    <cellStyle name="normální 3 2 16 2" xfId="344"/>
    <cellStyle name="normální 3 2 17" xfId="345"/>
    <cellStyle name="normální 3 2 17 2" xfId="346"/>
    <cellStyle name="normální 3 2 18" xfId="347"/>
    <cellStyle name="normální 3 2 18 2" xfId="348"/>
    <cellStyle name="normální 3 2 19" xfId="349"/>
    <cellStyle name="normální 3 2 2" xfId="350"/>
    <cellStyle name="normální 3 2 2 10" xfId="351"/>
    <cellStyle name="normální 3 2 2 10 2" xfId="352"/>
    <cellStyle name="normální 3 2 2 11" xfId="353"/>
    <cellStyle name="normální 3 2 2 11 2" xfId="354"/>
    <cellStyle name="normální 3 2 2 12" xfId="355"/>
    <cellStyle name="normální 3 2 2 12 2" xfId="356"/>
    <cellStyle name="normální 3 2 2 13" xfId="357"/>
    <cellStyle name="normální 3 2 2 13 2" xfId="358"/>
    <cellStyle name="normální 3 2 2 14" xfId="359"/>
    <cellStyle name="normální 3 2 2 14 2" xfId="360"/>
    <cellStyle name="normální 3 2 2 15" xfId="361"/>
    <cellStyle name="normální 3 2 2 15 2" xfId="362"/>
    <cellStyle name="normální 3 2 2 16" xfId="363"/>
    <cellStyle name="normální 3 2 2 17" xfId="364"/>
    <cellStyle name="normální 3 2 2 18" xfId="365"/>
    <cellStyle name="normální 3 2 2 19" xfId="366"/>
    <cellStyle name="normální 3 2 2 2" xfId="367"/>
    <cellStyle name="normální 3 2 2 2 2" xfId="368"/>
    <cellStyle name="normální 3 2 2 20" xfId="369"/>
    <cellStyle name="normální 3 2 2 21" xfId="370"/>
    <cellStyle name="normální 3 2 2 22" xfId="371"/>
    <cellStyle name="normální 3 2 2 23" xfId="1847"/>
    <cellStyle name="normální 3 2 2 3" xfId="372"/>
    <cellStyle name="normální 3 2 2 3 2" xfId="373"/>
    <cellStyle name="normální 3 2 2 4" xfId="374"/>
    <cellStyle name="normální 3 2 2 4 2" xfId="375"/>
    <cellStyle name="normální 3 2 2 5" xfId="376"/>
    <cellStyle name="normální 3 2 2 5 2" xfId="377"/>
    <cellStyle name="normální 3 2 2 6" xfId="378"/>
    <cellStyle name="normální 3 2 2 6 2" xfId="379"/>
    <cellStyle name="normální 3 2 2 7" xfId="380"/>
    <cellStyle name="normální 3 2 2 7 2" xfId="381"/>
    <cellStyle name="normální 3 2 2 8" xfId="382"/>
    <cellStyle name="normální 3 2 2 8 2" xfId="383"/>
    <cellStyle name="normální 3 2 2 9" xfId="384"/>
    <cellStyle name="normální 3 2 2 9 2" xfId="385"/>
    <cellStyle name="normální 3 2 20" xfId="386"/>
    <cellStyle name="normální 3 2 21" xfId="387"/>
    <cellStyle name="normální 3 2 22" xfId="388"/>
    <cellStyle name="normální 3 2 23" xfId="389"/>
    <cellStyle name="normální 3 2 24" xfId="390"/>
    <cellStyle name="normální 3 2 25" xfId="391"/>
    <cellStyle name="normální 3 2 26" xfId="392"/>
    <cellStyle name="normální 3 2 27" xfId="393"/>
    <cellStyle name="normální 3 2 28" xfId="1848"/>
    <cellStyle name="normální 3 2 3" xfId="394"/>
    <cellStyle name="normální 3 2 3 10" xfId="395"/>
    <cellStyle name="normální 3 2 3 10 2" xfId="396"/>
    <cellStyle name="normální 3 2 3 11" xfId="397"/>
    <cellStyle name="normální 3 2 3 11 2" xfId="398"/>
    <cellStyle name="normální 3 2 3 12" xfId="399"/>
    <cellStyle name="normální 3 2 3 12 2" xfId="400"/>
    <cellStyle name="normální 3 2 3 13" xfId="401"/>
    <cellStyle name="normální 3 2 3 13 2" xfId="402"/>
    <cellStyle name="normální 3 2 3 14" xfId="403"/>
    <cellStyle name="normální 3 2 3 14 2" xfId="404"/>
    <cellStyle name="normální 3 2 3 15" xfId="405"/>
    <cellStyle name="normální 3 2 3 15 2" xfId="406"/>
    <cellStyle name="normální 3 2 3 16" xfId="407"/>
    <cellStyle name="normální 3 2 3 17" xfId="408"/>
    <cellStyle name="normální 3 2 3 18" xfId="409"/>
    <cellStyle name="normální 3 2 3 19" xfId="410"/>
    <cellStyle name="normální 3 2 3 2" xfId="411"/>
    <cellStyle name="normální 3 2 3 2 2" xfId="412"/>
    <cellStyle name="normální 3 2 3 20" xfId="413"/>
    <cellStyle name="normální 3 2 3 21" xfId="414"/>
    <cellStyle name="normální 3 2 3 22" xfId="415"/>
    <cellStyle name="normální 3 2 3 23" xfId="1849"/>
    <cellStyle name="normální 3 2 3 3" xfId="416"/>
    <cellStyle name="normální 3 2 3 3 2" xfId="417"/>
    <cellStyle name="normální 3 2 3 4" xfId="418"/>
    <cellStyle name="normální 3 2 3 4 2" xfId="419"/>
    <cellStyle name="normální 3 2 3 5" xfId="420"/>
    <cellStyle name="normální 3 2 3 5 2" xfId="421"/>
    <cellStyle name="normální 3 2 3 6" xfId="422"/>
    <cellStyle name="normální 3 2 3 6 2" xfId="423"/>
    <cellStyle name="normální 3 2 3 7" xfId="424"/>
    <cellStyle name="normální 3 2 3 7 2" xfId="425"/>
    <cellStyle name="normální 3 2 3 8" xfId="426"/>
    <cellStyle name="normální 3 2 3 8 2" xfId="427"/>
    <cellStyle name="normální 3 2 3 9" xfId="428"/>
    <cellStyle name="normální 3 2 3 9 2" xfId="429"/>
    <cellStyle name="normální 3 2 4" xfId="430"/>
    <cellStyle name="normální 3 2 4 10" xfId="431"/>
    <cellStyle name="normální 3 2 4 10 2" xfId="432"/>
    <cellStyle name="normální 3 2 4 11" xfId="433"/>
    <cellStyle name="normální 3 2 4 11 2" xfId="434"/>
    <cellStyle name="normální 3 2 4 12" xfId="435"/>
    <cellStyle name="normální 3 2 4 12 2" xfId="436"/>
    <cellStyle name="normální 3 2 4 13" xfId="437"/>
    <cellStyle name="normální 3 2 4 13 2" xfId="438"/>
    <cellStyle name="normální 3 2 4 14" xfId="439"/>
    <cellStyle name="normální 3 2 4 14 2" xfId="440"/>
    <cellStyle name="normální 3 2 4 15" xfId="441"/>
    <cellStyle name="normální 3 2 4 15 2" xfId="442"/>
    <cellStyle name="normální 3 2 4 16" xfId="443"/>
    <cellStyle name="normální 3 2 4 17" xfId="444"/>
    <cellStyle name="normální 3 2 4 18" xfId="445"/>
    <cellStyle name="normální 3 2 4 19" xfId="446"/>
    <cellStyle name="normální 3 2 4 2" xfId="447"/>
    <cellStyle name="normální 3 2 4 2 2" xfId="448"/>
    <cellStyle name="normální 3 2 4 20" xfId="449"/>
    <cellStyle name="normální 3 2 4 21" xfId="450"/>
    <cellStyle name="normální 3 2 4 22" xfId="451"/>
    <cellStyle name="normální 3 2 4 3" xfId="452"/>
    <cellStyle name="normální 3 2 4 3 2" xfId="453"/>
    <cellStyle name="normální 3 2 4 4" xfId="454"/>
    <cellStyle name="normální 3 2 4 4 2" xfId="455"/>
    <cellStyle name="normální 3 2 4 5" xfId="456"/>
    <cellStyle name="normální 3 2 4 5 2" xfId="457"/>
    <cellStyle name="normální 3 2 4 6" xfId="458"/>
    <cellStyle name="normální 3 2 4 6 2" xfId="459"/>
    <cellStyle name="normální 3 2 4 7" xfId="460"/>
    <cellStyle name="normální 3 2 4 7 2" xfId="461"/>
    <cellStyle name="normální 3 2 4 8" xfId="462"/>
    <cellStyle name="normální 3 2 4 8 2" xfId="463"/>
    <cellStyle name="normální 3 2 4 9" xfId="464"/>
    <cellStyle name="normální 3 2 4 9 2" xfId="465"/>
    <cellStyle name="normální 3 2 5" xfId="466"/>
    <cellStyle name="normální 3 2 5 2" xfId="467"/>
    <cellStyle name="normální 3 2 5 3" xfId="468"/>
    <cellStyle name="normální 3 2 5 4" xfId="469"/>
    <cellStyle name="normální 3 2 5 5" xfId="470"/>
    <cellStyle name="normální 3 2 5 6" xfId="471"/>
    <cellStyle name="normální 3 2 5 7" xfId="472"/>
    <cellStyle name="normální 3 2 5 8" xfId="473"/>
    <cellStyle name="normální 3 2 6" xfId="474"/>
    <cellStyle name="normální 3 2 6 2" xfId="475"/>
    <cellStyle name="normální 3 2 6 3" xfId="476"/>
    <cellStyle name="normální 3 2 6 4" xfId="477"/>
    <cellStyle name="normální 3 2 6 5" xfId="478"/>
    <cellStyle name="normální 3 2 6 6" xfId="479"/>
    <cellStyle name="normální 3 2 6 7" xfId="480"/>
    <cellStyle name="normální 3 2 6 8" xfId="481"/>
    <cellStyle name="normální 3 2 7" xfId="482"/>
    <cellStyle name="normální 3 2 7 2" xfId="483"/>
    <cellStyle name="normální 3 2 7 3" xfId="484"/>
    <cellStyle name="normální 3 2 7 4" xfId="485"/>
    <cellStyle name="normální 3 2 7 5" xfId="486"/>
    <cellStyle name="normální 3 2 7 6" xfId="487"/>
    <cellStyle name="normální 3 2 7 7" xfId="488"/>
    <cellStyle name="normální 3 2 7 8" xfId="489"/>
    <cellStyle name="normální 3 2 8" xfId="490"/>
    <cellStyle name="normální 3 2 8 2" xfId="491"/>
    <cellStyle name="normální 3 2 9" xfId="492"/>
    <cellStyle name="normální 3 2 9 2" xfId="493"/>
    <cellStyle name="normální 3 20" xfId="494"/>
    <cellStyle name="normální 3 20 2" xfId="495"/>
    <cellStyle name="normální 3 21" xfId="496"/>
    <cellStyle name="normální 3 21 2" xfId="497"/>
    <cellStyle name="normální 3 22" xfId="498"/>
    <cellStyle name="normální 3 23" xfId="499"/>
    <cellStyle name="normální 3 24" xfId="500"/>
    <cellStyle name="normální 3 25" xfId="501"/>
    <cellStyle name="normální 3 26" xfId="502"/>
    <cellStyle name="normální 3 27" xfId="503"/>
    <cellStyle name="normální 3 28" xfId="504"/>
    <cellStyle name="normální 3 29" xfId="505"/>
    <cellStyle name="normální 3 3" xfId="506"/>
    <cellStyle name="normální 3 3 10" xfId="507"/>
    <cellStyle name="normální 3 3 10 2" xfId="508"/>
    <cellStyle name="normální 3 3 10 3" xfId="509"/>
    <cellStyle name="normální 3 3 10 4" xfId="510"/>
    <cellStyle name="normální 3 3 10 5" xfId="511"/>
    <cellStyle name="normální 3 3 10 6" xfId="512"/>
    <cellStyle name="normální 3 3 10 7" xfId="513"/>
    <cellStyle name="normální 3 3 10 8" xfId="514"/>
    <cellStyle name="normální 3 3 11" xfId="515"/>
    <cellStyle name="normální 3 3 11 2" xfId="516"/>
    <cellStyle name="normální 3 3 12" xfId="517"/>
    <cellStyle name="normální 3 3 12 2" xfId="518"/>
    <cellStyle name="normální 3 3 13" xfId="519"/>
    <cellStyle name="normální 3 3 13 2" xfId="520"/>
    <cellStyle name="normální 3 3 14" xfId="521"/>
    <cellStyle name="normální 3 3 14 2" xfId="522"/>
    <cellStyle name="normální 3 3 15" xfId="523"/>
    <cellStyle name="normální 3 3 15 2" xfId="524"/>
    <cellStyle name="normální 3 3 16" xfId="525"/>
    <cellStyle name="normální 3 3 16 2" xfId="526"/>
    <cellStyle name="normální 3 3 17" xfId="527"/>
    <cellStyle name="normální 3 3 17 2" xfId="528"/>
    <cellStyle name="normální 3 3 18" xfId="529"/>
    <cellStyle name="normální 3 3 18 2" xfId="530"/>
    <cellStyle name="normální 3 3 19" xfId="531"/>
    <cellStyle name="normální 3 3 19 2" xfId="532"/>
    <cellStyle name="normální 3 3 2" xfId="533"/>
    <cellStyle name="normální 3 3 2 2" xfId="1850"/>
    <cellStyle name="normální 3 3 20" xfId="534"/>
    <cellStyle name="normální 3 3 20 2" xfId="535"/>
    <cellStyle name="normální 3 3 21" xfId="536"/>
    <cellStyle name="normální 3 3 22" xfId="537"/>
    <cellStyle name="normální 3 3 23" xfId="538"/>
    <cellStyle name="normální 3 3 24" xfId="539"/>
    <cellStyle name="normální 3 3 25" xfId="540"/>
    <cellStyle name="normální 3 3 26" xfId="541"/>
    <cellStyle name="normální 3 3 27" xfId="542"/>
    <cellStyle name="normální 3 3 28" xfId="543"/>
    <cellStyle name="normální 3 3 29" xfId="544"/>
    <cellStyle name="normální 3 3 3" xfId="545"/>
    <cellStyle name="normální 3 3 3 2" xfId="546"/>
    <cellStyle name="normální 3 3 3 3" xfId="547"/>
    <cellStyle name="normální 3 3 3 3 2" xfId="548"/>
    <cellStyle name="normální 3 3 3 3 3" xfId="549"/>
    <cellStyle name="normální 3 3 3 3 4" xfId="550"/>
    <cellStyle name="normální 3 3 3 3 5" xfId="551"/>
    <cellStyle name="normální 3 3 3 3 6" xfId="552"/>
    <cellStyle name="normální 3 3 3 3 7" xfId="553"/>
    <cellStyle name="normální 3 3 3 3 8" xfId="554"/>
    <cellStyle name="normální 3 3 30" xfId="1851"/>
    <cellStyle name="normální 3 3 4" xfId="555"/>
    <cellStyle name="normální 3 3 5" xfId="556"/>
    <cellStyle name="normální 3 3 6" xfId="557"/>
    <cellStyle name="normální 3 3 6 10" xfId="558"/>
    <cellStyle name="normální 3 3 6 10 2" xfId="559"/>
    <cellStyle name="normální 3 3 6 11" xfId="560"/>
    <cellStyle name="normální 3 3 6 11 2" xfId="561"/>
    <cellStyle name="normální 3 3 6 12" xfId="562"/>
    <cellStyle name="normální 3 3 6 12 2" xfId="563"/>
    <cellStyle name="normální 3 3 6 13" xfId="564"/>
    <cellStyle name="normální 3 3 6 13 2" xfId="565"/>
    <cellStyle name="normální 3 3 6 14" xfId="566"/>
    <cellStyle name="normální 3 3 6 15" xfId="567"/>
    <cellStyle name="normální 3 3 6 16" xfId="568"/>
    <cellStyle name="normální 3 3 6 17" xfId="569"/>
    <cellStyle name="normální 3 3 6 18" xfId="570"/>
    <cellStyle name="normální 3 3 6 19" xfId="571"/>
    <cellStyle name="normální 3 3 6 2" xfId="572"/>
    <cellStyle name="normální 3 3 6 2 2" xfId="573"/>
    <cellStyle name="normální 3 3 6 2 3" xfId="574"/>
    <cellStyle name="normální 3 3 6 2 4" xfId="575"/>
    <cellStyle name="normální 3 3 6 2 5" xfId="576"/>
    <cellStyle name="normální 3 3 6 2 6" xfId="577"/>
    <cellStyle name="normální 3 3 6 2 7" xfId="578"/>
    <cellStyle name="normální 3 3 6 2 8" xfId="579"/>
    <cellStyle name="normální 3 3 6 20" xfId="580"/>
    <cellStyle name="normální 3 3 6 21" xfId="581"/>
    <cellStyle name="normální 3 3 6 22" xfId="582"/>
    <cellStyle name="normální 3 3 6 23" xfId="583"/>
    <cellStyle name="normální 3 3 6 24" xfId="584"/>
    <cellStyle name="normální 3 3 6 25" xfId="585"/>
    <cellStyle name="normální 3 3 6 26" xfId="586"/>
    <cellStyle name="normální 3 3 6 27" xfId="587"/>
    <cellStyle name="normální 3 3 6 28" xfId="588"/>
    <cellStyle name="normální 3 3 6 29" xfId="589"/>
    <cellStyle name="normální 3 3 6 29 2" xfId="590"/>
    <cellStyle name="normální 3 3 6 3" xfId="591"/>
    <cellStyle name="normální 3 3 6 3 2" xfId="592"/>
    <cellStyle name="normální 3 3 6 30" xfId="593"/>
    <cellStyle name="normální 3 3 6 31" xfId="594"/>
    <cellStyle name="normální 3 3 6 32" xfId="595"/>
    <cellStyle name="normální 3 3 6 33" xfId="596"/>
    <cellStyle name="normální 3 3 6 34" xfId="597"/>
    <cellStyle name="normální 3 3 6 35" xfId="598"/>
    <cellStyle name="normální 3 3 6 36" xfId="599"/>
    <cellStyle name="normální 3 3 6 37" xfId="600"/>
    <cellStyle name="normální 3 3 6 38" xfId="601"/>
    <cellStyle name="normální 3 3 6 4" xfId="602"/>
    <cellStyle name="normální 3 3 6 4 2" xfId="603"/>
    <cellStyle name="normální 3 3 6 5" xfId="604"/>
    <cellStyle name="normální 3 3 6 5 2" xfId="605"/>
    <cellStyle name="normální 3 3 6 6" xfId="606"/>
    <cellStyle name="normální 3 3 6 6 2" xfId="607"/>
    <cellStyle name="normální 3 3 6 7" xfId="608"/>
    <cellStyle name="normální 3 3 6 7 2" xfId="609"/>
    <cellStyle name="normální 3 3 6 8" xfId="610"/>
    <cellStyle name="normální 3 3 6 8 2" xfId="611"/>
    <cellStyle name="normální 3 3 6 9" xfId="612"/>
    <cellStyle name="normální 3 3 6 9 2" xfId="613"/>
    <cellStyle name="normální 3 3 7" xfId="614"/>
    <cellStyle name="normální 3 3 7 10" xfId="615"/>
    <cellStyle name="normální 3 3 7 11" xfId="616"/>
    <cellStyle name="normální 3 3 7 12" xfId="617"/>
    <cellStyle name="normální 3 3 7 13" xfId="618"/>
    <cellStyle name="normální 3 3 7 14" xfId="619"/>
    <cellStyle name="normální 3 3 7 15" xfId="620"/>
    <cellStyle name="normální 3 3 7 16" xfId="621"/>
    <cellStyle name="normální 3 3 7 17" xfId="622"/>
    <cellStyle name="normální 3 3 7 17 2" xfId="623"/>
    <cellStyle name="normální 3 3 7 18" xfId="624"/>
    <cellStyle name="normální 3 3 7 19" xfId="625"/>
    <cellStyle name="normální 3 3 7 2" xfId="626"/>
    <cellStyle name="normální 3 3 7 2 10" xfId="627"/>
    <cellStyle name="normální 3 3 7 2 11" xfId="628"/>
    <cellStyle name="normální 3 3 7 2 12" xfId="629"/>
    <cellStyle name="normální 3 3 7 2 13" xfId="630"/>
    <cellStyle name="normální 3 3 7 2 14" xfId="631"/>
    <cellStyle name="normální 3 3 7 2 2" xfId="632"/>
    <cellStyle name="normální 3 3 7 2 2 2" xfId="633"/>
    <cellStyle name="normální 3 3 7 2 3" xfId="634"/>
    <cellStyle name="normální 3 3 7 2 3 2" xfId="635"/>
    <cellStyle name="normální 3 3 7 2 4" xfId="636"/>
    <cellStyle name="normální 3 3 7 2 5" xfId="637"/>
    <cellStyle name="normální 3 3 7 2 6" xfId="638"/>
    <cellStyle name="normální 3 3 7 2 7" xfId="639"/>
    <cellStyle name="normální 3 3 7 2 8" xfId="640"/>
    <cellStyle name="normální 3 3 7 2 9" xfId="641"/>
    <cellStyle name="normální 3 3 7 20" xfId="642"/>
    <cellStyle name="normální 3 3 7 21" xfId="643"/>
    <cellStyle name="normální 3 3 7 22" xfId="644"/>
    <cellStyle name="normální 3 3 7 23" xfId="645"/>
    <cellStyle name="normální 3 3 7 24" xfId="646"/>
    <cellStyle name="normální 3 3 7 25" xfId="647"/>
    <cellStyle name="normální 3 3 7 26" xfId="648"/>
    <cellStyle name="normální 3 3 7 3" xfId="649"/>
    <cellStyle name="normální 3 3 7 4" xfId="650"/>
    <cellStyle name="normální 3 3 7 5" xfId="651"/>
    <cellStyle name="normální 3 3 7 6" xfId="652"/>
    <cellStyle name="normální 3 3 7 7" xfId="653"/>
    <cellStyle name="normální 3 3 7 8" xfId="654"/>
    <cellStyle name="normální 3 3 7 9" xfId="655"/>
    <cellStyle name="normální 3 3 8" xfId="656"/>
    <cellStyle name="normální 3 3 8 10" xfId="657"/>
    <cellStyle name="normální 3 3 8 11" xfId="658"/>
    <cellStyle name="normální 3 3 8 12" xfId="659"/>
    <cellStyle name="normální 3 3 8 13" xfId="660"/>
    <cellStyle name="normální 3 3 8 14" xfId="661"/>
    <cellStyle name="normální 3 3 8 15" xfId="662"/>
    <cellStyle name="normální 3 3 8 16" xfId="663"/>
    <cellStyle name="normální 3 3 8 17" xfId="664"/>
    <cellStyle name="normální 3 3 8 17 2" xfId="665"/>
    <cellStyle name="normální 3 3 8 18" xfId="666"/>
    <cellStyle name="normální 3 3 8 19" xfId="667"/>
    <cellStyle name="normální 3 3 8 2" xfId="668"/>
    <cellStyle name="normální 3 3 8 20" xfId="669"/>
    <cellStyle name="normální 3 3 8 21" xfId="670"/>
    <cellStyle name="normální 3 3 8 22" xfId="671"/>
    <cellStyle name="normální 3 3 8 23" xfId="672"/>
    <cellStyle name="normální 3 3 8 24" xfId="673"/>
    <cellStyle name="normální 3 3 8 25" xfId="674"/>
    <cellStyle name="normální 3 3 8 26" xfId="675"/>
    <cellStyle name="normální 3 3 8 27" xfId="676"/>
    <cellStyle name="normální 3 3 8 3" xfId="677"/>
    <cellStyle name="normální 3 3 8 4" xfId="678"/>
    <cellStyle name="normální 3 3 8 5" xfId="679"/>
    <cellStyle name="normální 3 3 8 6" xfId="680"/>
    <cellStyle name="normální 3 3 8 7" xfId="681"/>
    <cellStyle name="normální 3 3 8 8" xfId="682"/>
    <cellStyle name="normální 3 3 8 9" xfId="683"/>
    <cellStyle name="normální 3 3 9" xfId="684"/>
    <cellStyle name="normální 3 3 9 2" xfId="685"/>
    <cellStyle name="normální 3 3 9 3" xfId="686"/>
    <cellStyle name="normální 3 3 9 4" xfId="687"/>
    <cellStyle name="normální 3 3 9 5" xfId="688"/>
    <cellStyle name="normální 3 3 9 6" xfId="689"/>
    <cellStyle name="normální 3 3 9 7" xfId="690"/>
    <cellStyle name="normální 3 3 9 8" xfId="691"/>
    <cellStyle name="normální 3 30" xfId="692"/>
    <cellStyle name="normální 3 31" xfId="693"/>
    <cellStyle name="normální 3 32" xfId="694"/>
    <cellStyle name="normální 3 33" xfId="695"/>
    <cellStyle name="normální 3 34" xfId="696"/>
    <cellStyle name="normální 3 35" xfId="697"/>
    <cellStyle name="normální 3 36" xfId="698"/>
    <cellStyle name="normální 3 37" xfId="699"/>
    <cellStyle name="normální 3 38" xfId="700"/>
    <cellStyle name="normální 3 39" xfId="701"/>
    <cellStyle name="normální 3 4" xfId="702"/>
    <cellStyle name="normální 3 4 10" xfId="703"/>
    <cellStyle name="normální 3 4 10 2" xfId="704"/>
    <cellStyle name="normální 3 4 11" xfId="705"/>
    <cellStyle name="normální 3 4 11 2" xfId="706"/>
    <cellStyle name="normální 3 4 12" xfId="707"/>
    <cellStyle name="normální 3 4 12 2" xfId="708"/>
    <cellStyle name="normální 3 4 13" xfId="709"/>
    <cellStyle name="normální 3 4 13 2" xfId="710"/>
    <cellStyle name="normální 3 4 14" xfId="711"/>
    <cellStyle name="normální 3 4 14 2" xfId="712"/>
    <cellStyle name="normální 3 4 15" xfId="713"/>
    <cellStyle name="normální 3 4 15 2" xfId="714"/>
    <cellStyle name="normální 3 4 16" xfId="715"/>
    <cellStyle name="normální 3 4 16 2" xfId="716"/>
    <cellStyle name="normální 3 4 17" xfId="717"/>
    <cellStyle name="normální 3 4 18" xfId="718"/>
    <cellStyle name="normální 3 4 19" xfId="719"/>
    <cellStyle name="normální 3 4 2" xfId="720"/>
    <cellStyle name="normální 3 4 2 10" xfId="721"/>
    <cellStyle name="normální 3 4 2 10 2" xfId="722"/>
    <cellStyle name="normální 3 4 2 11" xfId="723"/>
    <cellStyle name="normální 3 4 2 11 2" xfId="724"/>
    <cellStyle name="normální 3 4 2 12" xfId="725"/>
    <cellStyle name="normální 3 4 2 12 2" xfId="726"/>
    <cellStyle name="normální 3 4 2 13" xfId="727"/>
    <cellStyle name="normální 3 4 2 13 2" xfId="728"/>
    <cellStyle name="normální 3 4 2 14" xfId="729"/>
    <cellStyle name="normální 3 4 2 14 2" xfId="730"/>
    <cellStyle name="normální 3 4 2 15" xfId="731"/>
    <cellStyle name="normální 3 4 2 15 2" xfId="732"/>
    <cellStyle name="normální 3 4 2 16" xfId="733"/>
    <cellStyle name="normální 3 4 2 17" xfId="734"/>
    <cellStyle name="normální 3 4 2 18" xfId="735"/>
    <cellStyle name="normální 3 4 2 19" xfId="736"/>
    <cellStyle name="normální 3 4 2 2" xfId="737"/>
    <cellStyle name="normální 3 4 2 2 2" xfId="738"/>
    <cellStyle name="normální 3 4 2 20" xfId="739"/>
    <cellStyle name="normální 3 4 2 21" xfId="740"/>
    <cellStyle name="normální 3 4 2 22" xfId="741"/>
    <cellStyle name="normální 3 4 2 3" xfId="742"/>
    <cellStyle name="normální 3 4 2 3 2" xfId="743"/>
    <cellStyle name="normální 3 4 2 4" xfId="744"/>
    <cellStyle name="normální 3 4 2 4 2" xfId="745"/>
    <cellStyle name="normální 3 4 2 5" xfId="746"/>
    <cellStyle name="normální 3 4 2 5 2" xfId="747"/>
    <cellStyle name="normální 3 4 2 6" xfId="748"/>
    <cellStyle name="normální 3 4 2 6 2" xfId="749"/>
    <cellStyle name="normální 3 4 2 7" xfId="750"/>
    <cellStyle name="normální 3 4 2 7 2" xfId="751"/>
    <cellStyle name="normální 3 4 2 8" xfId="752"/>
    <cellStyle name="normální 3 4 2 8 2" xfId="753"/>
    <cellStyle name="normální 3 4 2 9" xfId="754"/>
    <cellStyle name="normální 3 4 2 9 2" xfId="755"/>
    <cellStyle name="normální 3 4 20" xfId="756"/>
    <cellStyle name="normální 3 4 21" xfId="757"/>
    <cellStyle name="normální 3 4 22" xfId="758"/>
    <cellStyle name="normální 3 4 23" xfId="759"/>
    <cellStyle name="normální 3 4 24" xfId="760"/>
    <cellStyle name="normální 3 4 25" xfId="761"/>
    <cellStyle name="normální 3 4 26" xfId="1852"/>
    <cellStyle name="normální 3 4 3" xfId="762"/>
    <cellStyle name="normální 3 4 3 2" xfId="763"/>
    <cellStyle name="normální 3 4 3 3" xfId="764"/>
    <cellStyle name="normální 3 4 3 4" xfId="765"/>
    <cellStyle name="normální 3 4 3 5" xfId="766"/>
    <cellStyle name="normální 3 4 3 6" xfId="767"/>
    <cellStyle name="normální 3 4 3 7" xfId="768"/>
    <cellStyle name="normální 3 4 3 8" xfId="769"/>
    <cellStyle name="normální 3 4 4" xfId="770"/>
    <cellStyle name="normální 3 4 4 2" xfId="771"/>
    <cellStyle name="normální 3 4 5" xfId="772"/>
    <cellStyle name="normální 3 4 5 2" xfId="773"/>
    <cellStyle name="normální 3 4 6" xfId="774"/>
    <cellStyle name="normální 3 4 6 2" xfId="775"/>
    <cellStyle name="normální 3 4 7" xfId="776"/>
    <cellStyle name="normální 3 4 7 2" xfId="777"/>
    <cellStyle name="normální 3 4 8" xfId="778"/>
    <cellStyle name="normální 3 4 8 2" xfId="779"/>
    <cellStyle name="normální 3 4 9" xfId="780"/>
    <cellStyle name="normální 3 4 9 2" xfId="781"/>
    <cellStyle name="normální 3 40" xfId="1853"/>
    <cellStyle name="normální 3 5" xfId="782"/>
    <cellStyle name="normální 3 5 10" xfId="783"/>
    <cellStyle name="normální 3 5 10 2" xfId="784"/>
    <cellStyle name="normální 3 5 11" xfId="785"/>
    <cellStyle name="normální 3 5 11 2" xfId="786"/>
    <cellStyle name="normální 3 5 12" xfId="787"/>
    <cellStyle name="normální 3 5 12 2" xfId="788"/>
    <cellStyle name="normální 3 5 13" xfId="789"/>
    <cellStyle name="normální 3 5 13 2" xfId="790"/>
    <cellStyle name="normální 3 5 14" xfId="791"/>
    <cellStyle name="normální 3 5 14 2" xfId="792"/>
    <cellStyle name="normální 3 5 15" xfId="793"/>
    <cellStyle name="normální 3 5 15 2" xfId="794"/>
    <cellStyle name="normální 3 5 16" xfId="795"/>
    <cellStyle name="normální 3 5 17" xfId="796"/>
    <cellStyle name="normální 3 5 18" xfId="797"/>
    <cellStyle name="normální 3 5 19" xfId="798"/>
    <cellStyle name="normální 3 5 2" xfId="799"/>
    <cellStyle name="normální 3 5 2 2" xfId="800"/>
    <cellStyle name="normální 3 5 20" xfId="801"/>
    <cellStyle name="normální 3 5 21" xfId="802"/>
    <cellStyle name="normální 3 5 22" xfId="803"/>
    <cellStyle name="normální 3 5 23" xfId="1854"/>
    <cellStyle name="normální 3 5 3" xfId="804"/>
    <cellStyle name="normální 3 5 3 2" xfId="805"/>
    <cellStyle name="normální 3 5 4" xfId="806"/>
    <cellStyle name="normální 3 5 4 2" xfId="807"/>
    <cellStyle name="normální 3 5 5" xfId="808"/>
    <cellStyle name="normální 3 5 5 2" xfId="809"/>
    <cellStyle name="normální 3 5 6" xfId="810"/>
    <cellStyle name="normální 3 5 6 2" xfId="811"/>
    <cellStyle name="normální 3 5 7" xfId="812"/>
    <cellStyle name="normální 3 5 7 2" xfId="813"/>
    <cellStyle name="normální 3 5 8" xfId="814"/>
    <cellStyle name="normální 3 5 8 2" xfId="815"/>
    <cellStyle name="normální 3 5 9" xfId="816"/>
    <cellStyle name="normální 3 5 9 2" xfId="817"/>
    <cellStyle name="normální 3 6" xfId="818"/>
    <cellStyle name="normální 3 6 10" xfId="819"/>
    <cellStyle name="normální 3 6 10 2" xfId="820"/>
    <cellStyle name="normální 3 6 11" xfId="821"/>
    <cellStyle name="normální 3 6 11 2" xfId="822"/>
    <cellStyle name="normální 3 6 12" xfId="823"/>
    <cellStyle name="normální 3 6 12 2" xfId="824"/>
    <cellStyle name="normální 3 6 13" xfId="825"/>
    <cellStyle name="normální 3 6 13 2" xfId="826"/>
    <cellStyle name="normální 3 6 14" xfId="827"/>
    <cellStyle name="normální 3 6 14 2" xfId="828"/>
    <cellStyle name="normální 3 6 15" xfId="829"/>
    <cellStyle name="normální 3 6 15 2" xfId="830"/>
    <cellStyle name="normální 3 6 16" xfId="831"/>
    <cellStyle name="normální 3 6 17" xfId="832"/>
    <cellStyle name="normální 3 6 18" xfId="833"/>
    <cellStyle name="normální 3 6 19" xfId="834"/>
    <cellStyle name="normální 3 6 2" xfId="835"/>
    <cellStyle name="normální 3 6 2 2" xfId="836"/>
    <cellStyle name="normální 3 6 20" xfId="837"/>
    <cellStyle name="normální 3 6 21" xfId="838"/>
    <cellStyle name="normální 3 6 22" xfId="839"/>
    <cellStyle name="normální 3 6 23" xfId="1855"/>
    <cellStyle name="normální 3 6 3" xfId="840"/>
    <cellStyle name="normální 3 6 3 2" xfId="841"/>
    <cellStyle name="normální 3 6 4" xfId="842"/>
    <cellStyle name="normální 3 6 4 2" xfId="843"/>
    <cellStyle name="normální 3 6 5" xfId="844"/>
    <cellStyle name="normální 3 6 5 2" xfId="845"/>
    <cellStyle name="normální 3 6 6" xfId="846"/>
    <cellStyle name="normální 3 6 6 2" xfId="847"/>
    <cellStyle name="normální 3 6 7" xfId="848"/>
    <cellStyle name="normální 3 6 7 2" xfId="849"/>
    <cellStyle name="normální 3 6 8" xfId="850"/>
    <cellStyle name="normální 3 6 8 2" xfId="851"/>
    <cellStyle name="normální 3 6 9" xfId="852"/>
    <cellStyle name="normální 3 6 9 2" xfId="853"/>
    <cellStyle name="normální 3 7" xfId="854"/>
    <cellStyle name="normální 3 7 10" xfId="855"/>
    <cellStyle name="normální 3 7 10 2" xfId="856"/>
    <cellStyle name="normální 3 7 11" xfId="857"/>
    <cellStyle name="normální 3 7 11 2" xfId="858"/>
    <cellStyle name="normální 3 7 12" xfId="859"/>
    <cellStyle name="normální 3 7 12 2" xfId="860"/>
    <cellStyle name="normální 3 7 13" xfId="861"/>
    <cellStyle name="normální 3 7 13 2" xfId="862"/>
    <cellStyle name="normální 3 7 14" xfId="863"/>
    <cellStyle name="normální 3 7 14 2" xfId="864"/>
    <cellStyle name="normální 3 7 15" xfId="865"/>
    <cellStyle name="normální 3 7 15 2" xfId="866"/>
    <cellStyle name="normální 3 7 16" xfId="867"/>
    <cellStyle name="normální 3 7 17" xfId="868"/>
    <cellStyle name="normální 3 7 18" xfId="869"/>
    <cellStyle name="normální 3 7 19" xfId="870"/>
    <cellStyle name="normální 3 7 2" xfId="871"/>
    <cellStyle name="normální 3 7 2 2" xfId="872"/>
    <cellStyle name="normální 3 7 20" xfId="873"/>
    <cellStyle name="normální 3 7 21" xfId="874"/>
    <cellStyle name="normální 3 7 22" xfId="875"/>
    <cellStyle name="normální 3 7 3" xfId="876"/>
    <cellStyle name="normální 3 7 3 2" xfId="877"/>
    <cellStyle name="normální 3 7 4" xfId="878"/>
    <cellStyle name="normální 3 7 4 2" xfId="879"/>
    <cellStyle name="normální 3 7 5" xfId="880"/>
    <cellStyle name="normální 3 7 5 2" xfId="881"/>
    <cellStyle name="normální 3 7 6" xfId="882"/>
    <cellStyle name="normální 3 7 6 2" xfId="883"/>
    <cellStyle name="normální 3 7 7" xfId="884"/>
    <cellStyle name="normální 3 7 7 2" xfId="885"/>
    <cellStyle name="normální 3 7 8" xfId="886"/>
    <cellStyle name="normální 3 7 8 2" xfId="887"/>
    <cellStyle name="normální 3 7 9" xfId="888"/>
    <cellStyle name="normální 3 7 9 2" xfId="889"/>
    <cellStyle name="normální 3 8" xfId="890"/>
    <cellStyle name="normální 3 8 2" xfId="891"/>
    <cellStyle name="normální 3 8 3" xfId="892"/>
    <cellStyle name="normální 3 8 4" xfId="893"/>
    <cellStyle name="normální 3 8 5" xfId="894"/>
    <cellStyle name="normální 3 8 6" xfId="895"/>
    <cellStyle name="normální 3 8 7" xfId="896"/>
    <cellStyle name="normální 3 8 8" xfId="897"/>
    <cellStyle name="normální 3 9" xfId="898"/>
    <cellStyle name="normální 3 9 2" xfId="899"/>
    <cellStyle name="normální 3 9 3" xfId="900"/>
    <cellStyle name="normální 3 9 4" xfId="901"/>
    <cellStyle name="normální 3 9 5" xfId="902"/>
    <cellStyle name="normální 3 9 6" xfId="903"/>
    <cellStyle name="normální 3 9 7" xfId="904"/>
    <cellStyle name="normální 3 9 8" xfId="905"/>
    <cellStyle name="Normální 3_F1.1.4.2.0974_04_04_003_00_Rozpočet" xfId="1856"/>
    <cellStyle name="Normální 30" xfId="906"/>
    <cellStyle name="Normální 31" xfId="907"/>
    <cellStyle name="Normální 32" xfId="908"/>
    <cellStyle name="Normální 33" xfId="909"/>
    <cellStyle name="Normální 34" xfId="910"/>
    <cellStyle name="Normální 35" xfId="911"/>
    <cellStyle name="Normální 36" xfId="912"/>
    <cellStyle name="Normální 37" xfId="913"/>
    <cellStyle name="Normální 38" xfId="914"/>
    <cellStyle name="Normální 39" xfId="915"/>
    <cellStyle name="Normální 4" xfId="80"/>
    <cellStyle name="normální 4 10" xfId="916"/>
    <cellStyle name="normální 4 10 2" xfId="917"/>
    <cellStyle name="normální 4 11" xfId="918"/>
    <cellStyle name="normální 4 11 2" xfId="919"/>
    <cellStyle name="normální 4 12" xfId="920"/>
    <cellStyle name="normální 4 12 2" xfId="921"/>
    <cellStyle name="normální 4 13" xfId="922"/>
    <cellStyle name="normální 4 13 2" xfId="923"/>
    <cellStyle name="normální 4 14" xfId="924"/>
    <cellStyle name="normální 4 14 2" xfId="925"/>
    <cellStyle name="normální 4 15" xfId="926"/>
    <cellStyle name="normální 4 15 2" xfId="927"/>
    <cellStyle name="normální 4 16" xfId="928"/>
    <cellStyle name="normální 4 16 2" xfId="929"/>
    <cellStyle name="normální 4 17" xfId="930"/>
    <cellStyle name="normální 4 17 2" xfId="931"/>
    <cellStyle name="normální 4 18" xfId="932"/>
    <cellStyle name="normální 4 18 2" xfId="933"/>
    <cellStyle name="normální 4 19" xfId="934"/>
    <cellStyle name="normální 4 19 2" xfId="935"/>
    <cellStyle name="normální 4 2" xfId="936"/>
    <cellStyle name="Normální 4 2 2" xfId="1857"/>
    <cellStyle name="normální 4 2 3" xfId="1858"/>
    <cellStyle name="normální 4 20" xfId="937"/>
    <cellStyle name="normální 4 20 2" xfId="938"/>
    <cellStyle name="normální 4 21" xfId="939"/>
    <cellStyle name="normální 4 22" xfId="940"/>
    <cellStyle name="normální 4 23" xfId="941"/>
    <cellStyle name="normální 4 24" xfId="942"/>
    <cellStyle name="normální 4 25" xfId="943"/>
    <cellStyle name="normální 4 26" xfId="944"/>
    <cellStyle name="normální 4 27" xfId="945"/>
    <cellStyle name="normální 4 28" xfId="1859"/>
    <cellStyle name="normální 4 3" xfId="946"/>
    <cellStyle name="normální 4 3 10" xfId="947"/>
    <cellStyle name="normální 4 3 10 2" xfId="948"/>
    <cellStyle name="normální 4 3 11" xfId="949"/>
    <cellStyle name="normální 4 3 11 2" xfId="950"/>
    <cellStyle name="normální 4 3 12" xfId="951"/>
    <cellStyle name="normální 4 3 12 2" xfId="952"/>
    <cellStyle name="normální 4 3 13" xfId="953"/>
    <cellStyle name="normální 4 3 13 2" xfId="954"/>
    <cellStyle name="normální 4 3 14" xfId="955"/>
    <cellStyle name="normální 4 3 14 2" xfId="956"/>
    <cellStyle name="normální 4 3 15" xfId="957"/>
    <cellStyle name="normální 4 3 15 2" xfId="958"/>
    <cellStyle name="normální 4 3 16" xfId="959"/>
    <cellStyle name="normální 4 3 16 2" xfId="960"/>
    <cellStyle name="normální 4 3 17" xfId="961"/>
    <cellStyle name="normální 4 3 18" xfId="962"/>
    <cellStyle name="normální 4 3 19" xfId="963"/>
    <cellStyle name="normální 4 3 2" xfId="964"/>
    <cellStyle name="normální 4 3 2 10" xfId="965"/>
    <cellStyle name="normální 4 3 2 10 2" xfId="966"/>
    <cellStyle name="normální 4 3 2 11" xfId="967"/>
    <cellStyle name="normální 4 3 2 11 2" xfId="968"/>
    <cellStyle name="normální 4 3 2 12" xfId="969"/>
    <cellStyle name="normální 4 3 2 12 2" xfId="970"/>
    <cellStyle name="normální 4 3 2 13" xfId="971"/>
    <cellStyle name="normální 4 3 2 13 2" xfId="972"/>
    <cellStyle name="normální 4 3 2 14" xfId="973"/>
    <cellStyle name="normální 4 3 2 14 2" xfId="974"/>
    <cellStyle name="normální 4 3 2 15" xfId="975"/>
    <cellStyle name="normální 4 3 2 15 2" xfId="976"/>
    <cellStyle name="normální 4 3 2 16" xfId="977"/>
    <cellStyle name="normální 4 3 2 17" xfId="978"/>
    <cellStyle name="normální 4 3 2 18" xfId="979"/>
    <cellStyle name="normální 4 3 2 19" xfId="980"/>
    <cellStyle name="normální 4 3 2 2" xfId="981"/>
    <cellStyle name="normální 4 3 2 2 2" xfId="982"/>
    <cellStyle name="normální 4 3 2 20" xfId="983"/>
    <cellStyle name="normální 4 3 2 21" xfId="984"/>
    <cellStyle name="normální 4 3 2 22" xfId="985"/>
    <cellStyle name="normální 4 3 2 3" xfId="986"/>
    <cellStyle name="normální 4 3 2 3 2" xfId="987"/>
    <cellStyle name="normální 4 3 2 4" xfId="988"/>
    <cellStyle name="normální 4 3 2 4 2" xfId="989"/>
    <cellStyle name="normální 4 3 2 5" xfId="990"/>
    <cellStyle name="normální 4 3 2 5 2" xfId="991"/>
    <cellStyle name="normální 4 3 2 6" xfId="992"/>
    <cellStyle name="normální 4 3 2 6 2" xfId="993"/>
    <cellStyle name="normální 4 3 2 7" xfId="994"/>
    <cellStyle name="normální 4 3 2 7 2" xfId="995"/>
    <cellStyle name="normální 4 3 2 8" xfId="996"/>
    <cellStyle name="normální 4 3 2 8 2" xfId="997"/>
    <cellStyle name="normální 4 3 2 9" xfId="998"/>
    <cellStyle name="normální 4 3 2 9 2" xfId="999"/>
    <cellStyle name="normální 4 3 20" xfId="1000"/>
    <cellStyle name="normální 4 3 21" xfId="1001"/>
    <cellStyle name="normální 4 3 22" xfId="1002"/>
    <cellStyle name="normální 4 3 23" xfId="1003"/>
    <cellStyle name="normální 4 3 24" xfId="1004"/>
    <cellStyle name="normální 4 3 25" xfId="1005"/>
    <cellStyle name="normální 4 3 26" xfId="1860"/>
    <cellStyle name="normální 4 3 3" xfId="1006"/>
    <cellStyle name="normální 4 3 3 2" xfId="1007"/>
    <cellStyle name="normální 4 3 3 3" xfId="1008"/>
    <cellStyle name="normální 4 3 3 4" xfId="1009"/>
    <cellStyle name="normální 4 3 3 5" xfId="1010"/>
    <cellStyle name="normální 4 3 3 6" xfId="1011"/>
    <cellStyle name="normální 4 3 3 7" xfId="1012"/>
    <cellStyle name="normální 4 3 3 8" xfId="1013"/>
    <cellStyle name="normální 4 3 4" xfId="1014"/>
    <cellStyle name="normální 4 3 4 2" xfId="1015"/>
    <cellStyle name="normální 4 3 5" xfId="1016"/>
    <cellStyle name="normální 4 3 5 2" xfId="1017"/>
    <cellStyle name="normální 4 3 6" xfId="1018"/>
    <cellStyle name="normální 4 3 6 2" xfId="1019"/>
    <cellStyle name="normální 4 3 7" xfId="1020"/>
    <cellStyle name="normální 4 3 7 2" xfId="1021"/>
    <cellStyle name="normální 4 3 8" xfId="1022"/>
    <cellStyle name="normální 4 3 8 2" xfId="1023"/>
    <cellStyle name="normální 4 3 9" xfId="1024"/>
    <cellStyle name="normální 4 3 9 2" xfId="1025"/>
    <cellStyle name="normální 4 4" xfId="1026"/>
    <cellStyle name="normální 4 4 2" xfId="1861"/>
    <cellStyle name="normální 4 5" xfId="1027"/>
    <cellStyle name="normální 4 6" xfId="1028"/>
    <cellStyle name="normální 4 7" xfId="1029"/>
    <cellStyle name="normální 4 7 10" xfId="1030"/>
    <cellStyle name="normální 4 7 11" xfId="1031"/>
    <cellStyle name="normální 4 7 12" xfId="1032"/>
    <cellStyle name="normální 4 7 13" xfId="1033"/>
    <cellStyle name="normální 4 7 14" xfId="1034"/>
    <cellStyle name="normální 4 7 15" xfId="1035"/>
    <cellStyle name="normální 4 7 16" xfId="1036"/>
    <cellStyle name="normální 4 7 17" xfId="1037"/>
    <cellStyle name="normální 4 7 17 2" xfId="1038"/>
    <cellStyle name="normální 4 7 18" xfId="1039"/>
    <cellStyle name="normální 4 7 19" xfId="1040"/>
    <cellStyle name="normální 4 7 2" xfId="1041"/>
    <cellStyle name="normální 4 7 20" xfId="1042"/>
    <cellStyle name="normální 4 7 21" xfId="1043"/>
    <cellStyle name="normální 4 7 22" xfId="1044"/>
    <cellStyle name="normální 4 7 23" xfId="1045"/>
    <cellStyle name="normální 4 7 24" xfId="1046"/>
    <cellStyle name="normální 4 7 25" xfId="1047"/>
    <cellStyle name="normální 4 7 26" xfId="1048"/>
    <cellStyle name="normální 4 7 27" xfId="1049"/>
    <cellStyle name="normální 4 7 3" xfId="1050"/>
    <cellStyle name="normální 4 7 4" xfId="1051"/>
    <cellStyle name="normální 4 7 5" xfId="1052"/>
    <cellStyle name="normální 4 7 6" xfId="1053"/>
    <cellStyle name="normální 4 7 7" xfId="1054"/>
    <cellStyle name="normální 4 7 8" xfId="1055"/>
    <cellStyle name="normální 4 7 9" xfId="1056"/>
    <cellStyle name="normální 4 8" xfId="1057"/>
    <cellStyle name="normální 4 8 10" xfId="1058"/>
    <cellStyle name="normální 4 8 11" xfId="1059"/>
    <cellStyle name="normální 4 8 12" xfId="1060"/>
    <cellStyle name="normální 4 8 13" xfId="1061"/>
    <cellStyle name="normální 4 8 14" xfId="1062"/>
    <cellStyle name="normální 4 8 15" xfId="1063"/>
    <cellStyle name="normální 4 8 16" xfId="1064"/>
    <cellStyle name="normální 4 8 17" xfId="1065"/>
    <cellStyle name="normální 4 8 17 2" xfId="1066"/>
    <cellStyle name="normální 4 8 18" xfId="1067"/>
    <cellStyle name="normální 4 8 19" xfId="1068"/>
    <cellStyle name="normální 4 8 2" xfId="1069"/>
    <cellStyle name="normální 4 8 20" xfId="1070"/>
    <cellStyle name="normální 4 8 21" xfId="1071"/>
    <cellStyle name="normální 4 8 22" xfId="1072"/>
    <cellStyle name="normální 4 8 23" xfId="1073"/>
    <cellStyle name="normální 4 8 24" xfId="1074"/>
    <cellStyle name="normální 4 8 25" xfId="1075"/>
    <cellStyle name="normální 4 8 26" xfId="1076"/>
    <cellStyle name="normální 4 8 27" xfId="1077"/>
    <cellStyle name="normální 4 8 3" xfId="1078"/>
    <cellStyle name="normální 4 8 4" xfId="1079"/>
    <cellStyle name="normální 4 8 5" xfId="1080"/>
    <cellStyle name="normální 4 8 6" xfId="1081"/>
    <cellStyle name="normální 4 8 7" xfId="1082"/>
    <cellStyle name="normální 4 8 8" xfId="1083"/>
    <cellStyle name="normální 4 8 9" xfId="1084"/>
    <cellStyle name="normální 4 9" xfId="1085"/>
    <cellStyle name="normální 4 9 10" xfId="1086"/>
    <cellStyle name="normální 4 9 11" xfId="1087"/>
    <cellStyle name="normální 4 9 12" xfId="1088"/>
    <cellStyle name="normální 4 9 13" xfId="1089"/>
    <cellStyle name="normální 4 9 14" xfId="1090"/>
    <cellStyle name="normální 4 9 15" xfId="1091"/>
    <cellStyle name="normální 4 9 16" xfId="1092"/>
    <cellStyle name="normální 4 9 17" xfId="1093"/>
    <cellStyle name="normální 4 9 17 2" xfId="1094"/>
    <cellStyle name="normální 4 9 18" xfId="1095"/>
    <cellStyle name="normální 4 9 19" xfId="1096"/>
    <cellStyle name="normální 4 9 2" xfId="1097"/>
    <cellStyle name="normální 4 9 20" xfId="1098"/>
    <cellStyle name="normální 4 9 21" xfId="1099"/>
    <cellStyle name="normální 4 9 22" xfId="1100"/>
    <cellStyle name="normální 4 9 23" xfId="1101"/>
    <cellStyle name="normální 4 9 24" xfId="1102"/>
    <cellStyle name="normální 4 9 25" xfId="1103"/>
    <cellStyle name="normální 4 9 26" xfId="1104"/>
    <cellStyle name="normální 4 9 27" xfId="1105"/>
    <cellStyle name="normální 4 9 3" xfId="1106"/>
    <cellStyle name="normální 4 9 4" xfId="1107"/>
    <cellStyle name="normální 4 9 5" xfId="1108"/>
    <cellStyle name="normální 4 9 6" xfId="1109"/>
    <cellStyle name="normální 4 9 7" xfId="1110"/>
    <cellStyle name="normální 4 9 8" xfId="1111"/>
    <cellStyle name="normální 4 9 9" xfId="1112"/>
    <cellStyle name="Normální 40" xfId="1113"/>
    <cellStyle name="Normální 41" xfId="1114"/>
    <cellStyle name="Normální 42" xfId="1115"/>
    <cellStyle name="Normální 43" xfId="1116"/>
    <cellStyle name="Normální 44" xfId="1117"/>
    <cellStyle name="Normální 45" xfId="1118"/>
    <cellStyle name="Normální 46" xfId="1119"/>
    <cellStyle name="Normální 47" xfId="1120"/>
    <cellStyle name="Normální 48" xfId="1862"/>
    <cellStyle name="Normální 49" xfId="1863"/>
    <cellStyle name="normální 5" xfId="1121"/>
    <cellStyle name="normální 5 10" xfId="1122"/>
    <cellStyle name="normální 5 10 2" xfId="1123"/>
    <cellStyle name="normální 5 11" xfId="1124"/>
    <cellStyle name="normální 5 11 2" xfId="1125"/>
    <cellStyle name="normální 5 12" xfId="1126"/>
    <cellStyle name="normální 5 12 2" xfId="1127"/>
    <cellStyle name="normální 5 13" xfId="1128"/>
    <cellStyle name="normální 5 13 2" xfId="1129"/>
    <cellStyle name="normální 5 14" xfId="1130"/>
    <cellStyle name="normální 5 14 2" xfId="1131"/>
    <cellStyle name="normální 5 15" xfId="1132"/>
    <cellStyle name="normální 5 15 2" xfId="1133"/>
    <cellStyle name="normální 5 16" xfId="1134"/>
    <cellStyle name="normální 5 16 2" xfId="1135"/>
    <cellStyle name="normální 5 17" xfId="1136"/>
    <cellStyle name="normální 5 18" xfId="1137"/>
    <cellStyle name="normální 5 19" xfId="1138"/>
    <cellStyle name="normální 5 2" xfId="1139"/>
    <cellStyle name="normální 5 2 10" xfId="1140"/>
    <cellStyle name="normální 5 2 10 2" xfId="1141"/>
    <cellStyle name="normální 5 2 11" xfId="1142"/>
    <cellStyle name="normální 5 2 11 2" xfId="1143"/>
    <cellStyle name="normální 5 2 12" xfId="1144"/>
    <cellStyle name="normální 5 2 12 2" xfId="1145"/>
    <cellStyle name="normální 5 2 13" xfId="1146"/>
    <cellStyle name="normální 5 2 13 2" xfId="1147"/>
    <cellStyle name="normální 5 2 14" xfId="1148"/>
    <cellStyle name="normální 5 2 14 2" xfId="1149"/>
    <cellStyle name="normální 5 2 15" xfId="1150"/>
    <cellStyle name="normální 5 2 15 2" xfId="1151"/>
    <cellStyle name="normální 5 2 16" xfId="1152"/>
    <cellStyle name="normální 5 2 16 2" xfId="1153"/>
    <cellStyle name="normální 5 2 17" xfId="1154"/>
    <cellStyle name="normální 5 2 18" xfId="1155"/>
    <cellStyle name="normální 5 2 19" xfId="1156"/>
    <cellStyle name="normální 5 2 2" xfId="1157"/>
    <cellStyle name="normální 5 2 2 10" xfId="1158"/>
    <cellStyle name="normální 5 2 2 10 2" xfId="1159"/>
    <cellStyle name="normální 5 2 2 11" xfId="1160"/>
    <cellStyle name="normální 5 2 2 11 2" xfId="1161"/>
    <cellStyle name="normální 5 2 2 12" xfId="1162"/>
    <cellStyle name="normální 5 2 2 12 2" xfId="1163"/>
    <cellStyle name="normální 5 2 2 13" xfId="1164"/>
    <cellStyle name="normální 5 2 2 13 2" xfId="1165"/>
    <cellStyle name="normální 5 2 2 14" xfId="1166"/>
    <cellStyle name="normální 5 2 2 14 2" xfId="1167"/>
    <cellStyle name="normální 5 2 2 15" xfId="1168"/>
    <cellStyle name="normální 5 2 2 15 2" xfId="1169"/>
    <cellStyle name="normální 5 2 2 16" xfId="1170"/>
    <cellStyle name="normální 5 2 2 17" xfId="1171"/>
    <cellStyle name="normální 5 2 2 18" xfId="1172"/>
    <cellStyle name="normální 5 2 2 19" xfId="1173"/>
    <cellStyle name="normální 5 2 2 2" xfId="1174"/>
    <cellStyle name="normální 5 2 2 2 2" xfId="1175"/>
    <cellStyle name="normální 5 2 2 20" xfId="1176"/>
    <cellStyle name="normální 5 2 2 21" xfId="1177"/>
    <cellStyle name="normální 5 2 2 22" xfId="1178"/>
    <cellStyle name="normální 5 2 2 3" xfId="1179"/>
    <cellStyle name="normální 5 2 2 3 2" xfId="1180"/>
    <cellStyle name="normální 5 2 2 4" xfId="1181"/>
    <cellStyle name="normální 5 2 2 4 2" xfId="1182"/>
    <cellStyle name="normální 5 2 2 5" xfId="1183"/>
    <cellStyle name="normální 5 2 2 5 2" xfId="1184"/>
    <cellStyle name="normální 5 2 2 6" xfId="1185"/>
    <cellStyle name="normální 5 2 2 6 2" xfId="1186"/>
    <cellStyle name="normální 5 2 2 7" xfId="1187"/>
    <cellStyle name="normální 5 2 2 7 2" xfId="1188"/>
    <cellStyle name="normální 5 2 2 8" xfId="1189"/>
    <cellStyle name="normální 5 2 2 8 2" xfId="1190"/>
    <cellStyle name="normální 5 2 2 9" xfId="1191"/>
    <cellStyle name="normální 5 2 2 9 2" xfId="1192"/>
    <cellStyle name="normální 5 2 20" xfId="1193"/>
    <cellStyle name="normální 5 2 21" xfId="1194"/>
    <cellStyle name="normální 5 2 22" xfId="1195"/>
    <cellStyle name="normální 5 2 23" xfId="1196"/>
    <cellStyle name="normální 5 2 24" xfId="1197"/>
    <cellStyle name="normální 5 2 25" xfId="1198"/>
    <cellStyle name="normální 5 2 3" xfId="1199"/>
    <cellStyle name="normální 5 2 3 2" xfId="1200"/>
    <cellStyle name="normální 5 2 3 3" xfId="1201"/>
    <cellStyle name="normální 5 2 3 4" xfId="1202"/>
    <cellStyle name="normální 5 2 3 5" xfId="1203"/>
    <cellStyle name="normální 5 2 3 6" xfId="1204"/>
    <cellStyle name="normální 5 2 3 7" xfId="1205"/>
    <cellStyle name="normální 5 2 3 8" xfId="1206"/>
    <cellStyle name="normální 5 2 4" xfId="1207"/>
    <cellStyle name="normální 5 2 4 2" xfId="1208"/>
    <cellStyle name="normální 5 2 5" xfId="1209"/>
    <cellStyle name="normální 5 2 5 2" xfId="1210"/>
    <cellStyle name="normální 5 2 6" xfId="1211"/>
    <cellStyle name="normální 5 2 6 2" xfId="1212"/>
    <cellStyle name="normální 5 2 7" xfId="1213"/>
    <cellStyle name="normální 5 2 7 2" xfId="1214"/>
    <cellStyle name="normální 5 2 8" xfId="1215"/>
    <cellStyle name="normální 5 2 8 2" xfId="1216"/>
    <cellStyle name="normální 5 2 9" xfId="1217"/>
    <cellStyle name="normální 5 2 9 2" xfId="1218"/>
    <cellStyle name="normální 5 20" xfId="1219"/>
    <cellStyle name="normální 5 21" xfId="1220"/>
    <cellStyle name="normální 5 22" xfId="1221"/>
    <cellStyle name="normální 5 23" xfId="1222"/>
    <cellStyle name="normální 5 3" xfId="1223"/>
    <cellStyle name="normální 5 3 2" xfId="1224"/>
    <cellStyle name="normální 5 3 3" xfId="1864"/>
    <cellStyle name="normální 5 4" xfId="1225"/>
    <cellStyle name="normální 5 4 2" xfId="1226"/>
    <cellStyle name="normální 5 5" xfId="1227"/>
    <cellStyle name="normální 5 5 2" xfId="1228"/>
    <cellStyle name="normální 5 6" xfId="1229"/>
    <cellStyle name="normální 5 6 2" xfId="1230"/>
    <cellStyle name="normální 5 7" xfId="1231"/>
    <cellStyle name="normální 5 7 2" xfId="1232"/>
    <cellStyle name="normální 5 8" xfId="1233"/>
    <cellStyle name="normální 5 8 2" xfId="1234"/>
    <cellStyle name="normální 5 9" xfId="1235"/>
    <cellStyle name="normální 5 9 2" xfId="1236"/>
    <cellStyle name="Normální 50" xfId="1865"/>
    <cellStyle name="Normální 51" xfId="1866"/>
    <cellStyle name="Normální 52" xfId="1867"/>
    <cellStyle name="Normální 53" xfId="1868"/>
    <cellStyle name="Normální 54" xfId="1869"/>
    <cellStyle name="Normální 55" xfId="1870"/>
    <cellStyle name="Normální 56" xfId="1871"/>
    <cellStyle name="Normální 57" xfId="1872"/>
    <cellStyle name="Normální 58" xfId="1873"/>
    <cellStyle name="Normální 59" xfId="1874"/>
    <cellStyle name="normální 6" xfId="56"/>
    <cellStyle name="normální 6 10" xfId="1237"/>
    <cellStyle name="normální 6 10 2" xfId="1238"/>
    <cellStyle name="normální 6 11" xfId="1239"/>
    <cellStyle name="normální 6 11 2" xfId="1240"/>
    <cellStyle name="normální 6 12" xfId="1241"/>
    <cellStyle name="normální 6 12 2" xfId="1242"/>
    <cellStyle name="normální 6 13" xfId="1243"/>
    <cellStyle name="normální 6 13 2" xfId="1244"/>
    <cellStyle name="normální 6 14" xfId="1245"/>
    <cellStyle name="normální 6 14 2" xfId="1246"/>
    <cellStyle name="normální 6 15" xfId="1247"/>
    <cellStyle name="normální 6 15 2" xfId="1248"/>
    <cellStyle name="normální 6 16" xfId="1249"/>
    <cellStyle name="normální 6 16 2" xfId="1250"/>
    <cellStyle name="normální 6 17" xfId="1251"/>
    <cellStyle name="normální 6 18" xfId="1252"/>
    <cellStyle name="normální 6 19" xfId="1253"/>
    <cellStyle name="normální 6 2" xfId="57"/>
    <cellStyle name="normální 6 2 10" xfId="1254"/>
    <cellStyle name="normální 6 2 10 2" xfId="1255"/>
    <cellStyle name="normální 6 2 11" xfId="1256"/>
    <cellStyle name="normální 6 2 11 2" xfId="1257"/>
    <cellStyle name="normální 6 2 12" xfId="1258"/>
    <cellStyle name="normální 6 2 12 2" xfId="1259"/>
    <cellStyle name="normální 6 2 13" xfId="1260"/>
    <cellStyle name="normální 6 2 13 2" xfId="1261"/>
    <cellStyle name="normální 6 2 14" xfId="1262"/>
    <cellStyle name="normální 6 2 14 2" xfId="1263"/>
    <cellStyle name="normální 6 2 15" xfId="1264"/>
    <cellStyle name="normální 6 2 15 2" xfId="1265"/>
    <cellStyle name="normální 6 2 16" xfId="1266"/>
    <cellStyle name="normální 6 2 17" xfId="1267"/>
    <cellStyle name="normální 6 2 18" xfId="1268"/>
    <cellStyle name="normální 6 2 19" xfId="1269"/>
    <cellStyle name="normální 6 2 2" xfId="1270"/>
    <cellStyle name="normální 6 2 2 2" xfId="1271"/>
    <cellStyle name="normální 6 2 20" xfId="1272"/>
    <cellStyle name="normální 6 2 21" xfId="1273"/>
    <cellStyle name="normální 6 2 22" xfId="1274"/>
    <cellStyle name="normální 6 2 23" xfId="1875"/>
    <cellStyle name="normální 6 2 3" xfId="1275"/>
    <cellStyle name="normální 6 2 3 2" xfId="1276"/>
    <cellStyle name="normální 6 2 4" xfId="1277"/>
    <cellStyle name="normální 6 2 4 2" xfId="1278"/>
    <cellStyle name="normální 6 2 5" xfId="1279"/>
    <cellStyle name="normální 6 2 5 2" xfId="1280"/>
    <cellStyle name="normální 6 2 6" xfId="1281"/>
    <cellStyle name="normální 6 2 6 2" xfId="1282"/>
    <cellStyle name="normální 6 2 7" xfId="1283"/>
    <cellStyle name="normální 6 2 7 2" xfId="1284"/>
    <cellStyle name="normální 6 2 8" xfId="1285"/>
    <cellStyle name="normální 6 2 8 2" xfId="1286"/>
    <cellStyle name="normální 6 2 9" xfId="1287"/>
    <cellStyle name="normální 6 2 9 2" xfId="1288"/>
    <cellStyle name="normální 6 20" xfId="1289"/>
    <cellStyle name="normální 6 21" xfId="1290"/>
    <cellStyle name="normální 6 22" xfId="1291"/>
    <cellStyle name="normální 6 23" xfId="1292"/>
    <cellStyle name="normální 6 24" xfId="1293"/>
    <cellStyle name="normální 6 25" xfId="1294"/>
    <cellStyle name="normální 6 26" xfId="1876"/>
    <cellStyle name="normální 6 3" xfId="1295"/>
    <cellStyle name="normální 6 3 2" xfId="1296"/>
    <cellStyle name="normální 6 3 3" xfId="1297"/>
    <cellStyle name="normální 6 3 4" xfId="1298"/>
    <cellStyle name="normální 6 3 5" xfId="1299"/>
    <cellStyle name="normální 6 3 6" xfId="1300"/>
    <cellStyle name="normální 6 3 7" xfId="1301"/>
    <cellStyle name="normální 6 3 8" xfId="1302"/>
    <cellStyle name="normální 6 3 9" xfId="1877"/>
    <cellStyle name="normální 6 4" xfId="1303"/>
    <cellStyle name="normální 6 4 2" xfId="1304"/>
    <cellStyle name="normální 6 4 3" xfId="1878"/>
    <cellStyle name="normální 6 5" xfId="1305"/>
    <cellStyle name="normální 6 5 2" xfId="1306"/>
    <cellStyle name="normální 6 6" xfId="1307"/>
    <cellStyle name="normální 6 6 2" xfId="1308"/>
    <cellStyle name="normální 6 7" xfId="1309"/>
    <cellStyle name="normální 6 7 2" xfId="1310"/>
    <cellStyle name="normální 6 8" xfId="1311"/>
    <cellStyle name="normální 6 8 2" xfId="1312"/>
    <cellStyle name="normální 6 9" xfId="1313"/>
    <cellStyle name="normální 6 9 2" xfId="1314"/>
    <cellStyle name="Normální 60" xfId="1879"/>
    <cellStyle name="Normální 61" xfId="1880"/>
    <cellStyle name="Normální 62" xfId="1881"/>
    <cellStyle name="Normální 63" xfId="1882"/>
    <cellStyle name="Normální 64" xfId="1883"/>
    <cellStyle name="Normální 65" xfId="1884"/>
    <cellStyle name="Normální 66" xfId="1885"/>
    <cellStyle name="Normální 67" xfId="1886"/>
    <cellStyle name="Normální 68" xfId="1887"/>
    <cellStyle name="Normální 69" xfId="1888"/>
    <cellStyle name="Normální 7" xfId="58"/>
    <cellStyle name="normální 7 10" xfId="1315"/>
    <cellStyle name="normální 7 10 2" xfId="1316"/>
    <cellStyle name="normální 7 11" xfId="1317"/>
    <cellStyle name="normální 7 11 2" xfId="1318"/>
    <cellStyle name="normální 7 12" xfId="1319"/>
    <cellStyle name="normální 7 12 2" xfId="1320"/>
    <cellStyle name="normální 7 13" xfId="1321"/>
    <cellStyle name="normální 7 13 2" xfId="1322"/>
    <cellStyle name="normální 7 14" xfId="1323"/>
    <cellStyle name="normální 7 14 2" xfId="1324"/>
    <cellStyle name="normální 7 15" xfId="1325"/>
    <cellStyle name="normální 7 15 2" xfId="1326"/>
    <cellStyle name="normální 7 16" xfId="1327"/>
    <cellStyle name="normální 7 17" xfId="1328"/>
    <cellStyle name="normální 7 18" xfId="1329"/>
    <cellStyle name="normální 7 19" xfId="1330"/>
    <cellStyle name="normální 7 2" xfId="1331"/>
    <cellStyle name="normální 7 2 2" xfId="1332"/>
    <cellStyle name="normální 7 20" xfId="1333"/>
    <cellStyle name="normální 7 21" xfId="1334"/>
    <cellStyle name="normální 7 22" xfId="1335"/>
    <cellStyle name="normální 7 23" xfId="1889"/>
    <cellStyle name="normální 7 3" xfId="1336"/>
    <cellStyle name="normální 7 3 2" xfId="1337"/>
    <cellStyle name="normální 7 3 3" xfId="1890"/>
    <cellStyle name="normální 7 4" xfId="1338"/>
    <cellStyle name="normální 7 4 2" xfId="1339"/>
    <cellStyle name="normální 7 5" xfId="1340"/>
    <cellStyle name="normální 7 5 2" xfId="1341"/>
    <cellStyle name="normální 7 6" xfId="1342"/>
    <cellStyle name="normální 7 6 2" xfId="1343"/>
    <cellStyle name="normální 7 7" xfId="1344"/>
    <cellStyle name="normální 7 7 2" xfId="1345"/>
    <cellStyle name="normální 7 8" xfId="1346"/>
    <cellStyle name="normální 7 8 2" xfId="1347"/>
    <cellStyle name="normální 7 9" xfId="1348"/>
    <cellStyle name="normální 7 9 2" xfId="1349"/>
    <cellStyle name="Normální 70" xfId="1891"/>
    <cellStyle name="Normální 71" xfId="1892"/>
    <cellStyle name="Normální 72" xfId="1893"/>
    <cellStyle name="Normální 73" xfId="1894"/>
    <cellStyle name="Normální 74" xfId="1895"/>
    <cellStyle name="Normální 75" xfId="1896"/>
    <cellStyle name="Normální 76" xfId="1897"/>
    <cellStyle name="Normální 77" xfId="1898"/>
    <cellStyle name="Normální 78" xfId="1899"/>
    <cellStyle name="Normální 79" xfId="1900"/>
    <cellStyle name="Normální 8" xfId="74"/>
    <cellStyle name="normální 8 10" xfId="1350"/>
    <cellStyle name="normální 8 10 2" xfId="1351"/>
    <cellStyle name="normální 8 11" xfId="1352"/>
    <cellStyle name="normální 8 11 2" xfId="1353"/>
    <cellStyle name="normální 8 12" xfId="1354"/>
    <cellStyle name="normální 8 12 2" xfId="1355"/>
    <cellStyle name="normální 8 13" xfId="1356"/>
    <cellStyle name="normální 8 13 2" xfId="1357"/>
    <cellStyle name="normální 8 14" xfId="1358"/>
    <cellStyle name="normální 8 14 2" xfId="1359"/>
    <cellStyle name="normální 8 15" xfId="1360"/>
    <cellStyle name="normální 8 15 2" xfId="1361"/>
    <cellStyle name="normální 8 16" xfId="1362"/>
    <cellStyle name="normální 8 17" xfId="1363"/>
    <cellStyle name="normální 8 18" xfId="1364"/>
    <cellStyle name="normální 8 19" xfId="1365"/>
    <cellStyle name="normální 8 2" xfId="1366"/>
    <cellStyle name="normální 8 2 2" xfId="1367"/>
    <cellStyle name="normální 8 20" xfId="1368"/>
    <cellStyle name="normální 8 21" xfId="1369"/>
    <cellStyle name="normální 8 22" xfId="1370"/>
    <cellStyle name="normální 8 23" xfId="1901"/>
    <cellStyle name="normální 8 3" xfId="1371"/>
    <cellStyle name="normální 8 3 2" xfId="1372"/>
    <cellStyle name="normální 8 4" xfId="1373"/>
    <cellStyle name="normální 8 4 2" xfId="1374"/>
    <cellStyle name="normální 8 5" xfId="1375"/>
    <cellStyle name="normální 8 5 2" xfId="1376"/>
    <cellStyle name="normální 8 6" xfId="1377"/>
    <cellStyle name="normální 8 6 2" xfId="1378"/>
    <cellStyle name="normální 8 7" xfId="1379"/>
    <cellStyle name="normální 8 7 2" xfId="1380"/>
    <cellStyle name="normální 8 8" xfId="1381"/>
    <cellStyle name="normální 8 8 2" xfId="1382"/>
    <cellStyle name="normální 8 9" xfId="1383"/>
    <cellStyle name="normální 8 9 2" xfId="1384"/>
    <cellStyle name="Normální 80" xfId="1902"/>
    <cellStyle name="Normální 9" xfId="75"/>
    <cellStyle name="normální 9 10" xfId="1385"/>
    <cellStyle name="normální 9 10 2" xfId="1386"/>
    <cellStyle name="normální 9 11" xfId="1387"/>
    <cellStyle name="normální 9 11 2" xfId="1388"/>
    <cellStyle name="normální 9 12" xfId="1389"/>
    <cellStyle name="normální 9 12 2" xfId="1390"/>
    <cellStyle name="normální 9 13" xfId="1391"/>
    <cellStyle name="normální 9 13 2" xfId="1392"/>
    <cellStyle name="normální 9 14" xfId="1393"/>
    <cellStyle name="normální 9 14 2" xfId="1394"/>
    <cellStyle name="normální 9 15" xfId="1395"/>
    <cellStyle name="normální 9 15 2" xfId="1396"/>
    <cellStyle name="normální 9 16" xfId="1397"/>
    <cellStyle name="normální 9 17" xfId="1398"/>
    <cellStyle name="normální 9 18" xfId="1399"/>
    <cellStyle name="normální 9 19" xfId="1400"/>
    <cellStyle name="normální 9 2" xfId="1401"/>
    <cellStyle name="normální 9 2 2" xfId="1402"/>
    <cellStyle name="normální 9 20" xfId="1403"/>
    <cellStyle name="normální 9 21" xfId="1404"/>
    <cellStyle name="normální 9 22" xfId="1405"/>
    <cellStyle name="normální 9 23" xfId="1903"/>
    <cellStyle name="normální 9 3" xfId="1406"/>
    <cellStyle name="normální 9 3 2" xfId="1407"/>
    <cellStyle name="normální 9 4" xfId="1408"/>
    <cellStyle name="normální 9 4 2" xfId="1409"/>
    <cellStyle name="normální 9 5" xfId="1410"/>
    <cellStyle name="normální 9 5 2" xfId="1411"/>
    <cellStyle name="normální 9 6" xfId="1412"/>
    <cellStyle name="normální 9 6 2" xfId="1413"/>
    <cellStyle name="normální 9 7" xfId="1414"/>
    <cellStyle name="normální 9 7 2" xfId="1415"/>
    <cellStyle name="normální 9 8" xfId="1416"/>
    <cellStyle name="normální 9 8 2" xfId="1417"/>
    <cellStyle name="normální 9 9" xfId="1418"/>
    <cellStyle name="normální 9 9 2" xfId="1419"/>
    <cellStyle name="normální_POL.XLS" xfId="1420"/>
    <cellStyle name="Normalny_Arkusz1" xfId="1904"/>
    <cellStyle name="Note" xfId="1905"/>
    <cellStyle name="Note 2" xfId="1906"/>
    <cellStyle name="Note 2 2" xfId="1907"/>
    <cellStyle name="Note 3" xfId="1908"/>
    <cellStyle name="Note 3 2" xfId="1909"/>
    <cellStyle name="Note 3 3" xfId="1910"/>
    <cellStyle name="Note 4" xfId="1911"/>
    <cellStyle name="Œ…‹æØ‚è [0.00]_cost" xfId="1912"/>
    <cellStyle name="Œ…‹æØ‚è_cost" xfId="1913"/>
    <cellStyle name="ord12" xfId="1914"/>
    <cellStyle name="ord6962" xfId="1915"/>
    <cellStyle name="orders" xfId="1916"/>
    <cellStyle name="Output" xfId="1917"/>
    <cellStyle name="Output 2" xfId="1918"/>
    <cellStyle name="Podhlavička" xfId="1423"/>
    <cellStyle name="Polozka" xfId="76"/>
    <cellStyle name="POPIS" xfId="59"/>
    <cellStyle name="popis polozky" xfId="77"/>
    <cellStyle name="pozice" xfId="1919"/>
    <cellStyle name="pozice 2" xfId="1920"/>
    <cellStyle name="pozice 3" xfId="1921"/>
    <cellStyle name="Poznámka 2" xfId="1922"/>
    <cellStyle name="Poznámka 2 2" xfId="1923"/>
    <cellStyle name="Poznámka 3" xfId="1924"/>
    <cellStyle name="Prepojená bunka" xfId="1925"/>
    <cellStyle name="procent 2" xfId="1926"/>
    <cellStyle name="procent 2 2" xfId="1927"/>
    <cellStyle name="procent 2 2 2" xfId="1928"/>
    <cellStyle name="procent 2 2 3" xfId="1929"/>
    <cellStyle name="procent 2 3" xfId="1930"/>
    <cellStyle name="procent 2 4" xfId="1931"/>
    <cellStyle name="Procenta 2" xfId="78"/>
    <cellStyle name="Procenta 2 2" xfId="1932"/>
    <cellStyle name="Procenta 3" xfId="1422"/>
    <cellStyle name="Procenta 4" xfId="1933"/>
    <cellStyle name="Procenta 4 2" xfId="1934"/>
    <cellStyle name="Procenta 4 3" xfId="1935"/>
    <cellStyle name="Propojená buňka 2" xfId="1936"/>
    <cellStyle name="Propojená buňka 3" xfId="1937"/>
    <cellStyle name="rozpočet" xfId="1938"/>
    <cellStyle name="Spolu" xfId="1939"/>
    <cellStyle name="Správně 2" xfId="1940"/>
    <cellStyle name="Správně 3" xfId="1941"/>
    <cellStyle name="Standaard_005-A3-200 (5.3) - lars" xfId="1942"/>
    <cellStyle name="Standard_aktuell" xfId="60"/>
    <cellStyle name="Styl 1" xfId="61"/>
    <cellStyle name="Styl 1 2" xfId="62"/>
    <cellStyle name="Styl 1 2 2" xfId="1943"/>
    <cellStyle name="Styl 1 2 2 2" xfId="1944"/>
    <cellStyle name="Styl 1 2 2 3" xfId="1945"/>
    <cellStyle name="Styl 1 2 3" xfId="1946"/>
    <cellStyle name="Styl 1 2 3 2" xfId="1947"/>
    <cellStyle name="Styl 1 2 4" xfId="1948"/>
    <cellStyle name="Styl 1 2 4 2" xfId="1949"/>
    <cellStyle name="Styl 1 2 5" xfId="1950"/>
    <cellStyle name="Styl 1 3" xfId="1951"/>
    <cellStyle name="Styl 1 3 2" xfId="1952"/>
    <cellStyle name="Styl 1 4" xfId="1953"/>
    <cellStyle name="Styl 1 4 2" xfId="1954"/>
    <cellStyle name="Styl 1 5" xfId="1955"/>
    <cellStyle name="Styl 1_SO 001-70  VZT-POL" xfId="1956"/>
    <cellStyle name="Styl 2" xfId="63"/>
    <cellStyle name="Style 1" xfId="1421"/>
    <cellStyle name="Style 1 2" xfId="1957"/>
    <cellStyle name="Style 1 2 2" xfId="1958"/>
    <cellStyle name="Style 1 3" xfId="1959"/>
    <cellStyle name="Style 1 4" xfId="1960"/>
    <cellStyle name="Štýl 1" xfId="1961"/>
    <cellStyle name="text" xfId="1962"/>
    <cellStyle name="Text upozornění 2" xfId="1963"/>
    <cellStyle name="Text upozornenia" xfId="1964"/>
    <cellStyle name="Title" xfId="1965"/>
    <cellStyle name="Title 2" xfId="1966"/>
    <cellStyle name="titre1" xfId="1967"/>
    <cellStyle name="titre2" xfId="1968"/>
    <cellStyle name="Titul" xfId="1969"/>
    <cellStyle name="Total" xfId="64"/>
    <cellStyle name="Total 2" xfId="1970"/>
    <cellStyle name="Total 3" xfId="1971"/>
    <cellStyle name="TYP ŘÁDKU_4(sloupceJ-L)" xfId="65"/>
    <cellStyle name="Vstup 2" xfId="1972"/>
    <cellStyle name="Vstup 3" xfId="1973"/>
    <cellStyle name="VykazPolozka" xfId="66"/>
    <cellStyle name="VykazVzorec" xfId="67"/>
    <cellStyle name="Výpočet 2" xfId="1974"/>
    <cellStyle name="Výpočet 3" xfId="1975"/>
    <cellStyle name="Výstup 2" xfId="1976"/>
    <cellStyle name="Výstup 3" xfId="1977"/>
    <cellStyle name="Vysvětlující text 2" xfId="1978"/>
    <cellStyle name="Vysvetľujúci text" xfId="1979"/>
    <cellStyle name="Währung" xfId="1980"/>
    <cellStyle name="Walutowy [0]_laroux" xfId="68"/>
    <cellStyle name="Walutowy_laroux" xfId="69"/>
    <cellStyle name="Warning Text" xfId="1981"/>
    <cellStyle name="zamówienia" xfId="1982"/>
    <cellStyle name="Zlá" xfId="1983"/>
    <cellStyle name="Zvýraznění 1 2" xfId="1984"/>
    <cellStyle name="Zvýraznění 1 3" xfId="1985"/>
    <cellStyle name="Zvýraznění 2 2" xfId="1986"/>
    <cellStyle name="Zvýraznění 2 3" xfId="1987"/>
    <cellStyle name="Zvýraznění 3 2" xfId="1988"/>
    <cellStyle name="Zvýraznění 3 3" xfId="1989"/>
    <cellStyle name="Zvýraznění 4 2" xfId="1990"/>
    <cellStyle name="Zvýraznění 4 3" xfId="1991"/>
    <cellStyle name="Zvýraznění 5 2" xfId="1992"/>
    <cellStyle name="Zvýraznění 6 2" xfId="1993"/>
    <cellStyle name="Zvýraznění 6 3" xfId="1994"/>
    <cellStyle name="Zvýraznenie1" xfId="1995"/>
    <cellStyle name="Zvýraznenie2" xfId="1996"/>
    <cellStyle name="Zvýraznenie3" xfId="1997"/>
    <cellStyle name="Zvýraznenie4" xfId="1998"/>
    <cellStyle name="Zvýraznenie5" xfId="1999"/>
    <cellStyle name="Zvýraznenie6" xfId="2000"/>
    <cellStyle name="Zvýrazni" xfId="70"/>
    <cellStyle name="쉼표 [0]_LS '09 Selling Price_091214_CZ" xfId="2001"/>
    <cellStyle name="표준 2" xfId="1424"/>
    <cellStyle name="표준_'07년 Line-up_LGEAK_060907" xfId="2002"/>
    <cellStyle name="桁区切り [0.00]_22Oct01Toyota Indirect Cost Summary Package-F(P&amp;W shop)" xfId="2003"/>
    <cellStyle name="桁区切り_Package -F PROPOSED STAFF SCHEDULE 27,July,01" xfId="2004"/>
    <cellStyle name="標準_031007Drawing schedule" xfId="2005"/>
  </cellStyles>
  <dxfs count="0"/>
  <tableStyles count="0" defaultTableStyle="TableStyleMedium2" defaultPivotStyle="PivotStyleMedium9"/>
  <colors>
    <mruColors>
      <color rgb="FFCCFF99"/>
      <color rgb="FF85DFFF"/>
      <color rgb="FFFFCC99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_BP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UT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ZTI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407a_DPS_D_Rozpo&#269;ty%20&#8211;%202003/Rozpo&#269;et%20ES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5">
          <cell r="A5" t="str">
            <v>SO 01.BP</v>
          </cell>
          <cell r="C5" t="str">
            <v>BOURACÍ PRÁCE</v>
          </cell>
        </row>
        <row r="6">
          <cell r="G6">
            <v>0</v>
          </cell>
        </row>
        <row r="7">
          <cell r="A7" t="str">
            <v>STL1807301</v>
          </cell>
          <cell r="C7" t="str">
            <v>OPRAVA OBJEKTU NÁDRAŽNÍ 4</v>
          </cell>
        </row>
        <row r="30">
          <cell r="C30">
            <v>15</v>
          </cell>
        </row>
        <row r="32">
          <cell r="C32">
            <v>0</v>
          </cell>
        </row>
      </sheetData>
      <sheetData sheetId="1">
        <row r="1">
          <cell r="H1" t="str">
            <v>180730.1</v>
          </cell>
        </row>
        <row r="27">
          <cell r="E27">
            <v>4134220.2974665565</v>
          </cell>
          <cell r="F27">
            <v>430154.95121379994</v>
          </cell>
          <cell r="G27">
            <v>0</v>
          </cell>
          <cell r="H27">
            <v>68000</v>
          </cell>
          <cell r="I27">
            <v>52500</v>
          </cell>
        </row>
        <row r="32">
          <cell r="A32" t="str">
            <v>Ztížené výrobní podmínky</v>
          </cell>
        </row>
        <row r="33">
          <cell r="A33" t="str">
            <v>Oborová přirážka</v>
          </cell>
          <cell r="I33">
            <v>0</v>
          </cell>
        </row>
        <row r="34">
          <cell r="A34" t="str">
            <v>Přesun stavebních kapacit</v>
          </cell>
          <cell r="I34">
            <v>0</v>
          </cell>
        </row>
        <row r="35">
          <cell r="A35" t="str">
            <v>Mimostaveništní doprava</v>
          </cell>
          <cell r="I35">
            <v>0</v>
          </cell>
        </row>
        <row r="36">
          <cell r="A36" t="str">
            <v>Zařízení staveniště</v>
          </cell>
        </row>
        <row r="37">
          <cell r="A37" t="str">
            <v>Provoz investora</v>
          </cell>
          <cell r="I37">
            <v>0</v>
          </cell>
        </row>
        <row r="38">
          <cell r="A38" t="str">
            <v>Kompletační činnost (IČD)</v>
          </cell>
          <cell r="I38">
            <v>0</v>
          </cell>
        </row>
        <row r="40">
          <cell r="H40">
            <v>344028.14365102677</v>
          </cell>
        </row>
      </sheetData>
      <sheetData sheetId="2">
        <row r="7">
          <cell r="B7" t="str">
            <v>1</v>
          </cell>
          <cell r="C7" t="str">
            <v>Zemní práce</v>
          </cell>
        </row>
        <row r="18">
          <cell r="BB18">
            <v>0</v>
          </cell>
          <cell r="BC18">
            <v>0</v>
          </cell>
          <cell r="BD18">
            <v>0</v>
          </cell>
          <cell r="BE18">
            <v>0</v>
          </cell>
        </row>
        <row r="19">
          <cell r="B19" t="str">
            <v>63</v>
          </cell>
          <cell r="C19" t="str">
            <v>Podlahy a podlahové konstrukce</v>
          </cell>
        </row>
        <row r="32">
          <cell r="BB32">
            <v>0</v>
          </cell>
          <cell r="BC32">
            <v>0</v>
          </cell>
          <cell r="BD32">
            <v>0</v>
          </cell>
          <cell r="BE32">
            <v>0</v>
          </cell>
        </row>
        <row r="33">
          <cell r="B33" t="str">
            <v>9</v>
          </cell>
          <cell r="C33" t="str">
            <v>Ostatní konstrukce, bourání</v>
          </cell>
        </row>
        <row r="38">
          <cell r="BB38">
            <v>0</v>
          </cell>
          <cell r="BC38">
            <v>0</v>
          </cell>
          <cell r="BD38">
            <v>0</v>
          </cell>
          <cell r="BE38">
            <v>0</v>
          </cell>
        </row>
        <row r="39">
          <cell r="B39" t="str">
            <v>94</v>
          </cell>
          <cell r="C39" t="str">
            <v>Lešení a stavební výtahy</v>
          </cell>
        </row>
        <row r="44">
          <cell r="BB44">
            <v>0</v>
          </cell>
          <cell r="BC44">
            <v>0</v>
          </cell>
          <cell r="BD44">
            <v>0</v>
          </cell>
          <cell r="BE44">
            <v>0</v>
          </cell>
        </row>
        <row r="45">
          <cell r="B45" t="str">
            <v>95</v>
          </cell>
          <cell r="C45" t="str">
            <v>Dokončovací konstrukce na pozemních stavbách</v>
          </cell>
        </row>
        <row r="47">
          <cell r="BB47">
            <v>0</v>
          </cell>
          <cell r="BC47">
            <v>0</v>
          </cell>
          <cell r="BD47">
            <v>0</v>
          </cell>
          <cell r="BE47">
            <v>0</v>
          </cell>
        </row>
        <row r="48">
          <cell r="B48" t="str">
            <v>96</v>
          </cell>
          <cell r="C48" t="str">
            <v>Bourání konstrukcí</v>
          </cell>
        </row>
        <row r="305">
          <cell r="BB305">
            <v>0</v>
          </cell>
          <cell r="BC305">
            <v>0</v>
          </cell>
          <cell r="BD305">
            <v>0</v>
          </cell>
        </row>
        <row r="306">
          <cell r="B306" t="str">
            <v>97</v>
          </cell>
          <cell r="C306" t="str">
            <v>Prorážení otvorů</v>
          </cell>
        </row>
        <row r="335">
          <cell r="BB335">
            <v>0</v>
          </cell>
          <cell r="BC335">
            <v>0</v>
          </cell>
          <cell r="BD335">
            <v>0</v>
          </cell>
          <cell r="BE335">
            <v>0</v>
          </cell>
        </row>
        <row r="336">
          <cell r="B336" t="str">
            <v>99</v>
          </cell>
          <cell r="C336" t="str">
            <v>Staveništní přesun hmot</v>
          </cell>
        </row>
        <row r="338">
          <cell r="BB338">
            <v>0</v>
          </cell>
          <cell r="BC338">
            <v>0</v>
          </cell>
          <cell r="BD338">
            <v>0</v>
          </cell>
          <cell r="BE338">
            <v>0</v>
          </cell>
        </row>
        <row r="339">
          <cell r="B339" t="str">
            <v>712</v>
          </cell>
          <cell r="C339" t="str">
            <v>Živičné krytiny</v>
          </cell>
        </row>
        <row r="354">
          <cell r="BA354">
            <v>0</v>
          </cell>
          <cell r="BC354">
            <v>0</v>
          </cell>
          <cell r="BD354">
            <v>0</v>
          </cell>
          <cell r="BE354">
            <v>0</v>
          </cell>
        </row>
        <row r="355">
          <cell r="B355" t="str">
            <v>713</v>
          </cell>
          <cell r="C355" t="str">
            <v>Izolace tepelné</v>
          </cell>
        </row>
        <row r="367">
          <cell r="BA367">
            <v>0</v>
          </cell>
          <cell r="BC367">
            <v>0</v>
          </cell>
          <cell r="BD367">
            <v>0</v>
          </cell>
          <cell r="BE367">
            <v>0</v>
          </cell>
        </row>
        <row r="368">
          <cell r="B368" t="str">
            <v>725</v>
          </cell>
          <cell r="C368" t="str">
            <v>Zařizovací předměty</v>
          </cell>
        </row>
        <row r="373">
          <cell r="BA373">
            <v>0</v>
          </cell>
          <cell r="BC373">
            <v>0</v>
          </cell>
          <cell r="BD373">
            <v>0</v>
          </cell>
          <cell r="BE373">
            <v>0</v>
          </cell>
        </row>
        <row r="374">
          <cell r="B374" t="str">
            <v>762</v>
          </cell>
          <cell r="C374" t="str">
            <v>Konstrukce tesařské</v>
          </cell>
        </row>
        <row r="390">
          <cell r="BA390">
            <v>0</v>
          </cell>
          <cell r="BC390">
            <v>0</v>
          </cell>
          <cell r="BD390">
            <v>0</v>
          </cell>
          <cell r="BE390">
            <v>0</v>
          </cell>
        </row>
        <row r="391">
          <cell r="B391" t="str">
            <v>763</v>
          </cell>
          <cell r="C391" t="str">
            <v>Dřevostavby</v>
          </cell>
        </row>
        <row r="397">
          <cell r="BA397">
            <v>0</v>
          </cell>
          <cell r="BC397">
            <v>0</v>
          </cell>
          <cell r="BD397">
            <v>0</v>
          </cell>
          <cell r="BE397">
            <v>0</v>
          </cell>
        </row>
        <row r="398">
          <cell r="B398" t="str">
            <v>764</v>
          </cell>
          <cell r="C398" t="str">
            <v>Konstrukce klempířské</v>
          </cell>
        </row>
        <row r="412">
          <cell r="BA412">
            <v>0</v>
          </cell>
          <cell r="BC412">
            <v>0</v>
          </cell>
          <cell r="BD412">
            <v>0</v>
          </cell>
          <cell r="BE412">
            <v>0</v>
          </cell>
        </row>
        <row r="413">
          <cell r="B413" t="str">
            <v>766</v>
          </cell>
          <cell r="C413" t="str">
            <v>Konstrukce truhlářské</v>
          </cell>
        </row>
        <row r="419">
          <cell r="BA419">
            <v>0</v>
          </cell>
          <cell r="BC419">
            <v>0</v>
          </cell>
          <cell r="BD419">
            <v>0</v>
          </cell>
          <cell r="BE419">
            <v>0</v>
          </cell>
        </row>
        <row r="420">
          <cell r="B420" t="str">
            <v>767</v>
          </cell>
          <cell r="C420" t="str">
            <v>Konstrukce zámečnické</v>
          </cell>
        </row>
        <row r="461">
          <cell r="BA461">
            <v>0</v>
          </cell>
          <cell r="BC461">
            <v>0</v>
          </cell>
          <cell r="BD461">
            <v>0</v>
          </cell>
          <cell r="BE461">
            <v>0</v>
          </cell>
        </row>
        <row r="462">
          <cell r="B462" t="str">
            <v>775</v>
          </cell>
          <cell r="C462" t="str">
            <v>Podlahy vlysové a parketové</v>
          </cell>
        </row>
        <row r="467">
          <cell r="BA467">
            <v>0</v>
          </cell>
          <cell r="BC467">
            <v>0</v>
          </cell>
          <cell r="BD467">
            <v>0</v>
          </cell>
          <cell r="BE467">
            <v>0</v>
          </cell>
        </row>
        <row r="468">
          <cell r="B468" t="str">
            <v>776</v>
          </cell>
          <cell r="C468" t="str">
            <v>Podlahy povlakové</v>
          </cell>
        </row>
        <row r="472">
          <cell r="BA472">
            <v>0</v>
          </cell>
          <cell r="BC472">
            <v>0</v>
          </cell>
          <cell r="BD472">
            <v>0</v>
          </cell>
          <cell r="BE472">
            <v>0</v>
          </cell>
        </row>
        <row r="473">
          <cell r="B473" t="str">
            <v>M33</v>
          </cell>
          <cell r="C473" t="str">
            <v>Montáže dopravních zařízení a vah-výtahy</v>
          </cell>
        </row>
        <row r="475">
          <cell r="BA475">
            <v>0</v>
          </cell>
          <cell r="BB475">
            <v>0</v>
          </cell>
          <cell r="BC475">
            <v>0</v>
          </cell>
          <cell r="BE475">
            <v>0</v>
          </cell>
        </row>
        <row r="476">
          <cell r="B476" t="str">
            <v>D96</v>
          </cell>
          <cell r="C476" t="str">
            <v>Přesuny suti a vybouraných hmot</v>
          </cell>
        </row>
        <row r="484">
          <cell r="BB484">
            <v>0</v>
          </cell>
          <cell r="BC484">
            <v>0</v>
          </cell>
          <cell r="BD484">
            <v>0</v>
          </cell>
          <cell r="BE484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2">
          <cell r="A2" t="str">
            <v>Rozpočet</v>
          </cell>
        </row>
      </sheetData>
      <sheetData sheetId="1">
        <row r="17">
          <cell r="E17">
            <v>22083.75</v>
          </cell>
          <cell r="F17">
            <v>2652515.75</v>
          </cell>
          <cell r="G17">
            <v>0</v>
          </cell>
          <cell r="H17">
            <v>427915.2</v>
          </cell>
        </row>
      </sheetData>
      <sheetData sheetId="2">
        <row r="7">
          <cell r="B7" t="str">
            <v>713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 Pol"/>
    </sheetNames>
    <sheetDataSet>
      <sheetData sheetId="0"/>
      <sheetData sheetId="1">
        <row r="23">
          <cell r="G23">
            <v>6066173.1300000008</v>
          </cell>
        </row>
        <row r="24">
          <cell r="G24">
            <v>909925.96950000012</v>
          </cell>
        </row>
        <row r="27">
          <cell r="G27">
            <v>-0.1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Stavba"/>
      <sheetName val="VzorPolozky"/>
      <sheetName val="06 01 Pol"/>
    </sheetNames>
    <sheetDataSet>
      <sheetData sheetId="0"/>
      <sheetData sheetId="1">
        <row r="23">
          <cell r="G23">
            <v>3407610.01</v>
          </cell>
        </row>
        <row r="24">
          <cell r="G24">
            <v>511141.50149999995</v>
          </cell>
        </row>
        <row r="27">
          <cell r="G27">
            <v>0.49</v>
          </cell>
        </row>
        <row r="29">
          <cell r="J29" t="str">
            <v>CZK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E55"/>
  <sheetViews>
    <sheetView tabSelected="1" view="pageBreakPreview" zoomScale="115" zoomScaleNormal="100" zoomScaleSheetLayoutView="115" workbookViewId="0">
      <selection activeCell="D4" sqref="D4"/>
    </sheetView>
  </sheetViews>
  <sheetFormatPr defaultRowHeight="13.2"/>
  <cols>
    <col min="1" max="1" width="2" style="14" customWidth="1"/>
    <col min="2" max="2" width="15" style="14" customWidth="1"/>
    <col min="3" max="3" width="15.88671875" style="14" customWidth="1"/>
    <col min="4" max="4" width="14.5546875" style="14" customWidth="1"/>
    <col min="5" max="5" width="13.5546875" style="14" customWidth="1"/>
    <col min="6" max="6" width="16.5546875" style="14" customWidth="1"/>
    <col min="7" max="7" width="15.33203125" style="14" customWidth="1"/>
    <col min="8" max="256" width="8.88671875" style="14"/>
    <col min="257" max="257" width="2" style="14" customWidth="1"/>
    <col min="258" max="258" width="15" style="14" customWidth="1"/>
    <col min="259" max="259" width="15.88671875" style="14" customWidth="1"/>
    <col min="260" max="260" width="14.5546875" style="14" customWidth="1"/>
    <col min="261" max="261" width="13.5546875" style="14" customWidth="1"/>
    <col min="262" max="262" width="16.5546875" style="14" customWidth="1"/>
    <col min="263" max="263" width="15.33203125" style="14" customWidth="1"/>
    <col min="264" max="512" width="8.88671875" style="14"/>
    <col min="513" max="513" width="2" style="14" customWidth="1"/>
    <col min="514" max="514" width="15" style="14" customWidth="1"/>
    <col min="515" max="515" width="15.88671875" style="14" customWidth="1"/>
    <col min="516" max="516" width="14.5546875" style="14" customWidth="1"/>
    <col min="517" max="517" width="13.5546875" style="14" customWidth="1"/>
    <col min="518" max="518" width="16.5546875" style="14" customWidth="1"/>
    <col min="519" max="519" width="15.33203125" style="14" customWidth="1"/>
    <col min="520" max="768" width="8.88671875" style="14"/>
    <col min="769" max="769" width="2" style="14" customWidth="1"/>
    <col min="770" max="770" width="15" style="14" customWidth="1"/>
    <col min="771" max="771" width="15.88671875" style="14" customWidth="1"/>
    <col min="772" max="772" width="14.5546875" style="14" customWidth="1"/>
    <col min="773" max="773" width="13.5546875" style="14" customWidth="1"/>
    <col min="774" max="774" width="16.5546875" style="14" customWidth="1"/>
    <col min="775" max="775" width="15.33203125" style="14" customWidth="1"/>
    <col min="776" max="1024" width="8.88671875" style="14"/>
    <col min="1025" max="1025" width="2" style="14" customWidth="1"/>
    <col min="1026" max="1026" width="15" style="14" customWidth="1"/>
    <col min="1027" max="1027" width="15.88671875" style="14" customWidth="1"/>
    <col min="1028" max="1028" width="14.5546875" style="14" customWidth="1"/>
    <col min="1029" max="1029" width="13.5546875" style="14" customWidth="1"/>
    <col min="1030" max="1030" width="16.5546875" style="14" customWidth="1"/>
    <col min="1031" max="1031" width="15.33203125" style="14" customWidth="1"/>
    <col min="1032" max="1280" width="8.88671875" style="14"/>
    <col min="1281" max="1281" width="2" style="14" customWidth="1"/>
    <col min="1282" max="1282" width="15" style="14" customWidth="1"/>
    <col min="1283" max="1283" width="15.88671875" style="14" customWidth="1"/>
    <col min="1284" max="1284" width="14.5546875" style="14" customWidth="1"/>
    <col min="1285" max="1285" width="13.5546875" style="14" customWidth="1"/>
    <col min="1286" max="1286" width="16.5546875" style="14" customWidth="1"/>
    <col min="1287" max="1287" width="15.33203125" style="14" customWidth="1"/>
    <col min="1288" max="1536" width="8.88671875" style="14"/>
    <col min="1537" max="1537" width="2" style="14" customWidth="1"/>
    <col min="1538" max="1538" width="15" style="14" customWidth="1"/>
    <col min="1539" max="1539" width="15.88671875" style="14" customWidth="1"/>
    <col min="1540" max="1540" width="14.5546875" style="14" customWidth="1"/>
    <col min="1541" max="1541" width="13.5546875" style="14" customWidth="1"/>
    <col min="1542" max="1542" width="16.5546875" style="14" customWidth="1"/>
    <col min="1543" max="1543" width="15.33203125" style="14" customWidth="1"/>
    <col min="1544" max="1792" width="8.88671875" style="14"/>
    <col min="1793" max="1793" width="2" style="14" customWidth="1"/>
    <col min="1794" max="1794" width="15" style="14" customWidth="1"/>
    <col min="1795" max="1795" width="15.88671875" style="14" customWidth="1"/>
    <col min="1796" max="1796" width="14.5546875" style="14" customWidth="1"/>
    <col min="1797" max="1797" width="13.5546875" style="14" customWidth="1"/>
    <col min="1798" max="1798" width="16.5546875" style="14" customWidth="1"/>
    <col min="1799" max="1799" width="15.33203125" style="14" customWidth="1"/>
    <col min="1800" max="2048" width="8.88671875" style="14"/>
    <col min="2049" max="2049" width="2" style="14" customWidth="1"/>
    <col min="2050" max="2050" width="15" style="14" customWidth="1"/>
    <col min="2051" max="2051" width="15.88671875" style="14" customWidth="1"/>
    <col min="2052" max="2052" width="14.5546875" style="14" customWidth="1"/>
    <col min="2053" max="2053" width="13.5546875" style="14" customWidth="1"/>
    <col min="2054" max="2054" width="16.5546875" style="14" customWidth="1"/>
    <col min="2055" max="2055" width="15.33203125" style="14" customWidth="1"/>
    <col min="2056" max="2304" width="8.88671875" style="14"/>
    <col min="2305" max="2305" width="2" style="14" customWidth="1"/>
    <col min="2306" max="2306" width="15" style="14" customWidth="1"/>
    <col min="2307" max="2307" width="15.88671875" style="14" customWidth="1"/>
    <col min="2308" max="2308" width="14.5546875" style="14" customWidth="1"/>
    <col min="2309" max="2309" width="13.5546875" style="14" customWidth="1"/>
    <col min="2310" max="2310" width="16.5546875" style="14" customWidth="1"/>
    <col min="2311" max="2311" width="15.33203125" style="14" customWidth="1"/>
    <col min="2312" max="2560" width="8.88671875" style="14"/>
    <col min="2561" max="2561" width="2" style="14" customWidth="1"/>
    <col min="2562" max="2562" width="15" style="14" customWidth="1"/>
    <col min="2563" max="2563" width="15.88671875" style="14" customWidth="1"/>
    <col min="2564" max="2564" width="14.5546875" style="14" customWidth="1"/>
    <col min="2565" max="2565" width="13.5546875" style="14" customWidth="1"/>
    <col min="2566" max="2566" width="16.5546875" style="14" customWidth="1"/>
    <col min="2567" max="2567" width="15.33203125" style="14" customWidth="1"/>
    <col min="2568" max="2816" width="8.88671875" style="14"/>
    <col min="2817" max="2817" width="2" style="14" customWidth="1"/>
    <col min="2818" max="2818" width="15" style="14" customWidth="1"/>
    <col min="2819" max="2819" width="15.88671875" style="14" customWidth="1"/>
    <col min="2820" max="2820" width="14.5546875" style="14" customWidth="1"/>
    <col min="2821" max="2821" width="13.5546875" style="14" customWidth="1"/>
    <col min="2822" max="2822" width="16.5546875" style="14" customWidth="1"/>
    <col min="2823" max="2823" width="15.33203125" style="14" customWidth="1"/>
    <col min="2824" max="3072" width="8.88671875" style="14"/>
    <col min="3073" max="3073" width="2" style="14" customWidth="1"/>
    <col min="3074" max="3074" width="15" style="14" customWidth="1"/>
    <col min="3075" max="3075" width="15.88671875" style="14" customWidth="1"/>
    <col min="3076" max="3076" width="14.5546875" style="14" customWidth="1"/>
    <col min="3077" max="3077" width="13.5546875" style="14" customWidth="1"/>
    <col min="3078" max="3078" width="16.5546875" style="14" customWidth="1"/>
    <col min="3079" max="3079" width="15.33203125" style="14" customWidth="1"/>
    <col min="3080" max="3328" width="8.88671875" style="14"/>
    <col min="3329" max="3329" width="2" style="14" customWidth="1"/>
    <col min="3330" max="3330" width="15" style="14" customWidth="1"/>
    <col min="3331" max="3331" width="15.88671875" style="14" customWidth="1"/>
    <col min="3332" max="3332" width="14.5546875" style="14" customWidth="1"/>
    <col min="3333" max="3333" width="13.5546875" style="14" customWidth="1"/>
    <col min="3334" max="3334" width="16.5546875" style="14" customWidth="1"/>
    <col min="3335" max="3335" width="15.33203125" style="14" customWidth="1"/>
    <col min="3336" max="3584" width="8.88671875" style="14"/>
    <col min="3585" max="3585" width="2" style="14" customWidth="1"/>
    <col min="3586" max="3586" width="15" style="14" customWidth="1"/>
    <col min="3587" max="3587" width="15.88671875" style="14" customWidth="1"/>
    <col min="3588" max="3588" width="14.5546875" style="14" customWidth="1"/>
    <col min="3589" max="3589" width="13.5546875" style="14" customWidth="1"/>
    <col min="3590" max="3590" width="16.5546875" style="14" customWidth="1"/>
    <col min="3591" max="3591" width="15.33203125" style="14" customWidth="1"/>
    <col min="3592" max="3840" width="8.88671875" style="14"/>
    <col min="3841" max="3841" width="2" style="14" customWidth="1"/>
    <col min="3842" max="3842" width="15" style="14" customWidth="1"/>
    <col min="3843" max="3843" width="15.88671875" style="14" customWidth="1"/>
    <col min="3844" max="3844" width="14.5546875" style="14" customWidth="1"/>
    <col min="3845" max="3845" width="13.5546875" style="14" customWidth="1"/>
    <col min="3846" max="3846" width="16.5546875" style="14" customWidth="1"/>
    <col min="3847" max="3847" width="15.33203125" style="14" customWidth="1"/>
    <col min="3848" max="4096" width="8.88671875" style="14"/>
    <col min="4097" max="4097" width="2" style="14" customWidth="1"/>
    <col min="4098" max="4098" width="15" style="14" customWidth="1"/>
    <col min="4099" max="4099" width="15.88671875" style="14" customWidth="1"/>
    <col min="4100" max="4100" width="14.5546875" style="14" customWidth="1"/>
    <col min="4101" max="4101" width="13.5546875" style="14" customWidth="1"/>
    <col min="4102" max="4102" width="16.5546875" style="14" customWidth="1"/>
    <col min="4103" max="4103" width="15.33203125" style="14" customWidth="1"/>
    <col min="4104" max="4352" width="8.88671875" style="14"/>
    <col min="4353" max="4353" width="2" style="14" customWidth="1"/>
    <col min="4354" max="4354" width="15" style="14" customWidth="1"/>
    <col min="4355" max="4355" width="15.88671875" style="14" customWidth="1"/>
    <col min="4356" max="4356" width="14.5546875" style="14" customWidth="1"/>
    <col min="4357" max="4357" width="13.5546875" style="14" customWidth="1"/>
    <col min="4358" max="4358" width="16.5546875" style="14" customWidth="1"/>
    <col min="4359" max="4359" width="15.33203125" style="14" customWidth="1"/>
    <col min="4360" max="4608" width="8.88671875" style="14"/>
    <col min="4609" max="4609" width="2" style="14" customWidth="1"/>
    <col min="4610" max="4610" width="15" style="14" customWidth="1"/>
    <col min="4611" max="4611" width="15.88671875" style="14" customWidth="1"/>
    <col min="4612" max="4612" width="14.5546875" style="14" customWidth="1"/>
    <col min="4613" max="4613" width="13.5546875" style="14" customWidth="1"/>
    <col min="4614" max="4614" width="16.5546875" style="14" customWidth="1"/>
    <col min="4615" max="4615" width="15.33203125" style="14" customWidth="1"/>
    <col min="4616" max="4864" width="8.88671875" style="14"/>
    <col min="4865" max="4865" width="2" style="14" customWidth="1"/>
    <col min="4866" max="4866" width="15" style="14" customWidth="1"/>
    <col min="4867" max="4867" width="15.88671875" style="14" customWidth="1"/>
    <col min="4868" max="4868" width="14.5546875" style="14" customWidth="1"/>
    <col min="4869" max="4869" width="13.5546875" style="14" customWidth="1"/>
    <col min="4870" max="4870" width="16.5546875" style="14" customWidth="1"/>
    <col min="4871" max="4871" width="15.33203125" style="14" customWidth="1"/>
    <col min="4872" max="5120" width="8.88671875" style="14"/>
    <col min="5121" max="5121" width="2" style="14" customWidth="1"/>
    <col min="5122" max="5122" width="15" style="14" customWidth="1"/>
    <col min="5123" max="5123" width="15.88671875" style="14" customWidth="1"/>
    <col min="5124" max="5124" width="14.5546875" style="14" customWidth="1"/>
    <col min="5125" max="5125" width="13.5546875" style="14" customWidth="1"/>
    <col min="5126" max="5126" width="16.5546875" style="14" customWidth="1"/>
    <col min="5127" max="5127" width="15.33203125" style="14" customWidth="1"/>
    <col min="5128" max="5376" width="8.88671875" style="14"/>
    <col min="5377" max="5377" width="2" style="14" customWidth="1"/>
    <col min="5378" max="5378" width="15" style="14" customWidth="1"/>
    <col min="5379" max="5379" width="15.88671875" style="14" customWidth="1"/>
    <col min="5380" max="5380" width="14.5546875" style="14" customWidth="1"/>
    <col min="5381" max="5381" width="13.5546875" style="14" customWidth="1"/>
    <col min="5382" max="5382" width="16.5546875" style="14" customWidth="1"/>
    <col min="5383" max="5383" width="15.33203125" style="14" customWidth="1"/>
    <col min="5384" max="5632" width="8.88671875" style="14"/>
    <col min="5633" max="5633" width="2" style="14" customWidth="1"/>
    <col min="5634" max="5634" width="15" style="14" customWidth="1"/>
    <col min="5635" max="5635" width="15.88671875" style="14" customWidth="1"/>
    <col min="5636" max="5636" width="14.5546875" style="14" customWidth="1"/>
    <col min="5637" max="5637" width="13.5546875" style="14" customWidth="1"/>
    <col min="5638" max="5638" width="16.5546875" style="14" customWidth="1"/>
    <col min="5639" max="5639" width="15.33203125" style="14" customWidth="1"/>
    <col min="5640" max="5888" width="8.88671875" style="14"/>
    <col min="5889" max="5889" width="2" style="14" customWidth="1"/>
    <col min="5890" max="5890" width="15" style="14" customWidth="1"/>
    <col min="5891" max="5891" width="15.88671875" style="14" customWidth="1"/>
    <col min="5892" max="5892" width="14.5546875" style="14" customWidth="1"/>
    <col min="5893" max="5893" width="13.5546875" style="14" customWidth="1"/>
    <col min="5894" max="5894" width="16.5546875" style="14" customWidth="1"/>
    <col min="5895" max="5895" width="15.33203125" style="14" customWidth="1"/>
    <col min="5896" max="6144" width="8.88671875" style="14"/>
    <col min="6145" max="6145" width="2" style="14" customWidth="1"/>
    <col min="6146" max="6146" width="15" style="14" customWidth="1"/>
    <col min="6147" max="6147" width="15.88671875" style="14" customWidth="1"/>
    <col min="6148" max="6148" width="14.5546875" style="14" customWidth="1"/>
    <col min="6149" max="6149" width="13.5546875" style="14" customWidth="1"/>
    <col min="6150" max="6150" width="16.5546875" style="14" customWidth="1"/>
    <col min="6151" max="6151" width="15.33203125" style="14" customWidth="1"/>
    <col min="6152" max="6400" width="8.88671875" style="14"/>
    <col min="6401" max="6401" width="2" style="14" customWidth="1"/>
    <col min="6402" max="6402" width="15" style="14" customWidth="1"/>
    <col min="6403" max="6403" width="15.88671875" style="14" customWidth="1"/>
    <col min="6404" max="6404" width="14.5546875" style="14" customWidth="1"/>
    <col min="6405" max="6405" width="13.5546875" style="14" customWidth="1"/>
    <col min="6406" max="6406" width="16.5546875" style="14" customWidth="1"/>
    <col min="6407" max="6407" width="15.33203125" style="14" customWidth="1"/>
    <col min="6408" max="6656" width="8.88671875" style="14"/>
    <col min="6657" max="6657" width="2" style="14" customWidth="1"/>
    <col min="6658" max="6658" width="15" style="14" customWidth="1"/>
    <col min="6659" max="6659" width="15.88671875" style="14" customWidth="1"/>
    <col min="6660" max="6660" width="14.5546875" style="14" customWidth="1"/>
    <col min="6661" max="6661" width="13.5546875" style="14" customWidth="1"/>
    <col min="6662" max="6662" width="16.5546875" style="14" customWidth="1"/>
    <col min="6663" max="6663" width="15.33203125" style="14" customWidth="1"/>
    <col min="6664" max="6912" width="8.88671875" style="14"/>
    <col min="6913" max="6913" width="2" style="14" customWidth="1"/>
    <col min="6914" max="6914" width="15" style="14" customWidth="1"/>
    <col min="6915" max="6915" width="15.88671875" style="14" customWidth="1"/>
    <col min="6916" max="6916" width="14.5546875" style="14" customWidth="1"/>
    <col min="6917" max="6917" width="13.5546875" style="14" customWidth="1"/>
    <col min="6918" max="6918" width="16.5546875" style="14" customWidth="1"/>
    <col min="6919" max="6919" width="15.33203125" style="14" customWidth="1"/>
    <col min="6920" max="7168" width="8.88671875" style="14"/>
    <col min="7169" max="7169" width="2" style="14" customWidth="1"/>
    <col min="7170" max="7170" width="15" style="14" customWidth="1"/>
    <col min="7171" max="7171" width="15.88671875" style="14" customWidth="1"/>
    <col min="7172" max="7172" width="14.5546875" style="14" customWidth="1"/>
    <col min="7173" max="7173" width="13.5546875" style="14" customWidth="1"/>
    <col min="7174" max="7174" width="16.5546875" style="14" customWidth="1"/>
    <col min="7175" max="7175" width="15.33203125" style="14" customWidth="1"/>
    <col min="7176" max="7424" width="8.88671875" style="14"/>
    <col min="7425" max="7425" width="2" style="14" customWidth="1"/>
    <col min="7426" max="7426" width="15" style="14" customWidth="1"/>
    <col min="7427" max="7427" width="15.88671875" style="14" customWidth="1"/>
    <col min="7428" max="7428" width="14.5546875" style="14" customWidth="1"/>
    <col min="7429" max="7429" width="13.5546875" style="14" customWidth="1"/>
    <col min="7430" max="7430" width="16.5546875" style="14" customWidth="1"/>
    <col min="7431" max="7431" width="15.33203125" style="14" customWidth="1"/>
    <col min="7432" max="7680" width="8.88671875" style="14"/>
    <col min="7681" max="7681" width="2" style="14" customWidth="1"/>
    <col min="7682" max="7682" width="15" style="14" customWidth="1"/>
    <col min="7683" max="7683" width="15.88671875" style="14" customWidth="1"/>
    <col min="7684" max="7684" width="14.5546875" style="14" customWidth="1"/>
    <col min="7685" max="7685" width="13.5546875" style="14" customWidth="1"/>
    <col min="7686" max="7686" width="16.5546875" style="14" customWidth="1"/>
    <col min="7687" max="7687" width="15.33203125" style="14" customWidth="1"/>
    <col min="7688" max="7936" width="8.88671875" style="14"/>
    <col min="7937" max="7937" width="2" style="14" customWidth="1"/>
    <col min="7938" max="7938" width="15" style="14" customWidth="1"/>
    <col min="7939" max="7939" width="15.88671875" style="14" customWidth="1"/>
    <col min="7940" max="7940" width="14.5546875" style="14" customWidth="1"/>
    <col min="7941" max="7941" width="13.5546875" style="14" customWidth="1"/>
    <col min="7942" max="7942" width="16.5546875" style="14" customWidth="1"/>
    <col min="7943" max="7943" width="15.33203125" style="14" customWidth="1"/>
    <col min="7944" max="8192" width="8.88671875" style="14"/>
    <col min="8193" max="8193" width="2" style="14" customWidth="1"/>
    <col min="8194" max="8194" width="15" style="14" customWidth="1"/>
    <col min="8195" max="8195" width="15.88671875" style="14" customWidth="1"/>
    <col min="8196" max="8196" width="14.5546875" style="14" customWidth="1"/>
    <col min="8197" max="8197" width="13.5546875" style="14" customWidth="1"/>
    <col min="8198" max="8198" width="16.5546875" style="14" customWidth="1"/>
    <col min="8199" max="8199" width="15.33203125" style="14" customWidth="1"/>
    <col min="8200" max="8448" width="8.88671875" style="14"/>
    <col min="8449" max="8449" width="2" style="14" customWidth="1"/>
    <col min="8450" max="8450" width="15" style="14" customWidth="1"/>
    <col min="8451" max="8451" width="15.88671875" style="14" customWidth="1"/>
    <col min="8452" max="8452" width="14.5546875" style="14" customWidth="1"/>
    <col min="8453" max="8453" width="13.5546875" style="14" customWidth="1"/>
    <col min="8454" max="8454" width="16.5546875" style="14" customWidth="1"/>
    <col min="8455" max="8455" width="15.33203125" style="14" customWidth="1"/>
    <col min="8456" max="8704" width="8.88671875" style="14"/>
    <col min="8705" max="8705" width="2" style="14" customWidth="1"/>
    <col min="8706" max="8706" width="15" style="14" customWidth="1"/>
    <col min="8707" max="8707" width="15.88671875" style="14" customWidth="1"/>
    <col min="8708" max="8708" width="14.5546875" style="14" customWidth="1"/>
    <col min="8709" max="8709" width="13.5546875" style="14" customWidth="1"/>
    <col min="8710" max="8710" width="16.5546875" style="14" customWidth="1"/>
    <col min="8711" max="8711" width="15.33203125" style="14" customWidth="1"/>
    <col min="8712" max="8960" width="8.88671875" style="14"/>
    <col min="8961" max="8961" width="2" style="14" customWidth="1"/>
    <col min="8962" max="8962" width="15" style="14" customWidth="1"/>
    <col min="8963" max="8963" width="15.88671875" style="14" customWidth="1"/>
    <col min="8964" max="8964" width="14.5546875" style="14" customWidth="1"/>
    <col min="8965" max="8965" width="13.5546875" style="14" customWidth="1"/>
    <col min="8966" max="8966" width="16.5546875" style="14" customWidth="1"/>
    <col min="8967" max="8967" width="15.33203125" style="14" customWidth="1"/>
    <col min="8968" max="9216" width="8.88671875" style="14"/>
    <col min="9217" max="9217" width="2" style="14" customWidth="1"/>
    <col min="9218" max="9218" width="15" style="14" customWidth="1"/>
    <col min="9219" max="9219" width="15.88671875" style="14" customWidth="1"/>
    <col min="9220" max="9220" width="14.5546875" style="14" customWidth="1"/>
    <col min="9221" max="9221" width="13.5546875" style="14" customWidth="1"/>
    <col min="9222" max="9222" width="16.5546875" style="14" customWidth="1"/>
    <col min="9223" max="9223" width="15.33203125" style="14" customWidth="1"/>
    <col min="9224" max="9472" width="8.88671875" style="14"/>
    <col min="9473" max="9473" width="2" style="14" customWidth="1"/>
    <col min="9474" max="9474" width="15" style="14" customWidth="1"/>
    <col min="9475" max="9475" width="15.88671875" style="14" customWidth="1"/>
    <col min="9476" max="9476" width="14.5546875" style="14" customWidth="1"/>
    <col min="9477" max="9477" width="13.5546875" style="14" customWidth="1"/>
    <col min="9478" max="9478" width="16.5546875" style="14" customWidth="1"/>
    <col min="9479" max="9479" width="15.33203125" style="14" customWidth="1"/>
    <col min="9480" max="9728" width="8.88671875" style="14"/>
    <col min="9729" max="9729" width="2" style="14" customWidth="1"/>
    <col min="9730" max="9730" width="15" style="14" customWidth="1"/>
    <col min="9731" max="9731" width="15.88671875" style="14" customWidth="1"/>
    <col min="9732" max="9732" width="14.5546875" style="14" customWidth="1"/>
    <col min="9733" max="9733" width="13.5546875" style="14" customWidth="1"/>
    <col min="9734" max="9734" width="16.5546875" style="14" customWidth="1"/>
    <col min="9735" max="9735" width="15.33203125" style="14" customWidth="1"/>
    <col min="9736" max="9984" width="8.88671875" style="14"/>
    <col min="9985" max="9985" width="2" style="14" customWidth="1"/>
    <col min="9986" max="9986" width="15" style="14" customWidth="1"/>
    <col min="9987" max="9987" width="15.88671875" style="14" customWidth="1"/>
    <col min="9988" max="9988" width="14.5546875" style="14" customWidth="1"/>
    <col min="9989" max="9989" width="13.5546875" style="14" customWidth="1"/>
    <col min="9990" max="9990" width="16.5546875" style="14" customWidth="1"/>
    <col min="9991" max="9991" width="15.33203125" style="14" customWidth="1"/>
    <col min="9992" max="10240" width="8.88671875" style="14"/>
    <col min="10241" max="10241" width="2" style="14" customWidth="1"/>
    <col min="10242" max="10242" width="15" style="14" customWidth="1"/>
    <col min="10243" max="10243" width="15.88671875" style="14" customWidth="1"/>
    <col min="10244" max="10244" width="14.5546875" style="14" customWidth="1"/>
    <col min="10245" max="10245" width="13.5546875" style="14" customWidth="1"/>
    <col min="10246" max="10246" width="16.5546875" style="14" customWidth="1"/>
    <col min="10247" max="10247" width="15.33203125" style="14" customWidth="1"/>
    <col min="10248" max="10496" width="8.88671875" style="14"/>
    <col min="10497" max="10497" width="2" style="14" customWidth="1"/>
    <col min="10498" max="10498" width="15" style="14" customWidth="1"/>
    <col min="10499" max="10499" width="15.88671875" style="14" customWidth="1"/>
    <col min="10500" max="10500" width="14.5546875" style="14" customWidth="1"/>
    <col min="10501" max="10501" width="13.5546875" style="14" customWidth="1"/>
    <col min="10502" max="10502" width="16.5546875" style="14" customWidth="1"/>
    <col min="10503" max="10503" width="15.33203125" style="14" customWidth="1"/>
    <col min="10504" max="10752" width="8.88671875" style="14"/>
    <col min="10753" max="10753" width="2" style="14" customWidth="1"/>
    <col min="10754" max="10754" width="15" style="14" customWidth="1"/>
    <col min="10755" max="10755" width="15.88671875" style="14" customWidth="1"/>
    <col min="10756" max="10756" width="14.5546875" style="14" customWidth="1"/>
    <col min="10757" max="10757" width="13.5546875" style="14" customWidth="1"/>
    <col min="10758" max="10758" width="16.5546875" style="14" customWidth="1"/>
    <col min="10759" max="10759" width="15.33203125" style="14" customWidth="1"/>
    <col min="10760" max="11008" width="8.88671875" style="14"/>
    <col min="11009" max="11009" width="2" style="14" customWidth="1"/>
    <col min="11010" max="11010" width="15" style="14" customWidth="1"/>
    <col min="11011" max="11011" width="15.88671875" style="14" customWidth="1"/>
    <col min="11012" max="11012" width="14.5546875" style="14" customWidth="1"/>
    <col min="11013" max="11013" width="13.5546875" style="14" customWidth="1"/>
    <col min="11014" max="11014" width="16.5546875" style="14" customWidth="1"/>
    <col min="11015" max="11015" width="15.33203125" style="14" customWidth="1"/>
    <col min="11016" max="11264" width="8.88671875" style="14"/>
    <col min="11265" max="11265" width="2" style="14" customWidth="1"/>
    <col min="11266" max="11266" width="15" style="14" customWidth="1"/>
    <col min="11267" max="11267" width="15.88671875" style="14" customWidth="1"/>
    <col min="11268" max="11268" width="14.5546875" style="14" customWidth="1"/>
    <col min="11269" max="11269" width="13.5546875" style="14" customWidth="1"/>
    <col min="11270" max="11270" width="16.5546875" style="14" customWidth="1"/>
    <col min="11271" max="11271" width="15.33203125" style="14" customWidth="1"/>
    <col min="11272" max="11520" width="8.88671875" style="14"/>
    <col min="11521" max="11521" width="2" style="14" customWidth="1"/>
    <col min="11522" max="11522" width="15" style="14" customWidth="1"/>
    <col min="11523" max="11523" width="15.88671875" style="14" customWidth="1"/>
    <col min="11524" max="11524" width="14.5546875" style="14" customWidth="1"/>
    <col min="11525" max="11525" width="13.5546875" style="14" customWidth="1"/>
    <col min="11526" max="11526" width="16.5546875" style="14" customWidth="1"/>
    <col min="11527" max="11527" width="15.33203125" style="14" customWidth="1"/>
    <col min="11528" max="11776" width="8.88671875" style="14"/>
    <col min="11777" max="11777" width="2" style="14" customWidth="1"/>
    <col min="11778" max="11778" width="15" style="14" customWidth="1"/>
    <col min="11779" max="11779" width="15.88671875" style="14" customWidth="1"/>
    <col min="11780" max="11780" width="14.5546875" style="14" customWidth="1"/>
    <col min="11781" max="11781" width="13.5546875" style="14" customWidth="1"/>
    <col min="11782" max="11782" width="16.5546875" style="14" customWidth="1"/>
    <col min="11783" max="11783" width="15.33203125" style="14" customWidth="1"/>
    <col min="11784" max="12032" width="8.88671875" style="14"/>
    <col min="12033" max="12033" width="2" style="14" customWidth="1"/>
    <col min="12034" max="12034" width="15" style="14" customWidth="1"/>
    <col min="12035" max="12035" width="15.88671875" style="14" customWidth="1"/>
    <col min="12036" max="12036" width="14.5546875" style="14" customWidth="1"/>
    <col min="12037" max="12037" width="13.5546875" style="14" customWidth="1"/>
    <col min="12038" max="12038" width="16.5546875" style="14" customWidth="1"/>
    <col min="12039" max="12039" width="15.33203125" style="14" customWidth="1"/>
    <col min="12040" max="12288" width="8.88671875" style="14"/>
    <col min="12289" max="12289" width="2" style="14" customWidth="1"/>
    <col min="12290" max="12290" width="15" style="14" customWidth="1"/>
    <col min="12291" max="12291" width="15.88671875" style="14" customWidth="1"/>
    <col min="12292" max="12292" width="14.5546875" style="14" customWidth="1"/>
    <col min="12293" max="12293" width="13.5546875" style="14" customWidth="1"/>
    <col min="12294" max="12294" width="16.5546875" style="14" customWidth="1"/>
    <col min="12295" max="12295" width="15.33203125" style="14" customWidth="1"/>
    <col min="12296" max="12544" width="8.88671875" style="14"/>
    <col min="12545" max="12545" width="2" style="14" customWidth="1"/>
    <col min="12546" max="12546" width="15" style="14" customWidth="1"/>
    <col min="12547" max="12547" width="15.88671875" style="14" customWidth="1"/>
    <col min="12548" max="12548" width="14.5546875" style="14" customWidth="1"/>
    <col min="12549" max="12549" width="13.5546875" style="14" customWidth="1"/>
    <col min="12550" max="12550" width="16.5546875" style="14" customWidth="1"/>
    <col min="12551" max="12551" width="15.33203125" style="14" customWidth="1"/>
    <col min="12552" max="12800" width="8.88671875" style="14"/>
    <col min="12801" max="12801" width="2" style="14" customWidth="1"/>
    <col min="12802" max="12802" width="15" style="14" customWidth="1"/>
    <col min="12803" max="12803" width="15.88671875" style="14" customWidth="1"/>
    <col min="12804" max="12804" width="14.5546875" style="14" customWidth="1"/>
    <col min="12805" max="12805" width="13.5546875" style="14" customWidth="1"/>
    <col min="12806" max="12806" width="16.5546875" style="14" customWidth="1"/>
    <col min="12807" max="12807" width="15.33203125" style="14" customWidth="1"/>
    <col min="12808" max="13056" width="8.88671875" style="14"/>
    <col min="13057" max="13057" width="2" style="14" customWidth="1"/>
    <col min="13058" max="13058" width="15" style="14" customWidth="1"/>
    <col min="13059" max="13059" width="15.88671875" style="14" customWidth="1"/>
    <col min="13060" max="13060" width="14.5546875" style="14" customWidth="1"/>
    <col min="13061" max="13061" width="13.5546875" style="14" customWidth="1"/>
    <col min="13062" max="13062" width="16.5546875" style="14" customWidth="1"/>
    <col min="13063" max="13063" width="15.33203125" style="14" customWidth="1"/>
    <col min="13064" max="13312" width="8.88671875" style="14"/>
    <col min="13313" max="13313" width="2" style="14" customWidth="1"/>
    <col min="13314" max="13314" width="15" style="14" customWidth="1"/>
    <col min="13315" max="13315" width="15.88671875" style="14" customWidth="1"/>
    <col min="13316" max="13316" width="14.5546875" style="14" customWidth="1"/>
    <col min="13317" max="13317" width="13.5546875" style="14" customWidth="1"/>
    <col min="13318" max="13318" width="16.5546875" style="14" customWidth="1"/>
    <col min="13319" max="13319" width="15.33203125" style="14" customWidth="1"/>
    <col min="13320" max="13568" width="8.88671875" style="14"/>
    <col min="13569" max="13569" width="2" style="14" customWidth="1"/>
    <col min="13570" max="13570" width="15" style="14" customWidth="1"/>
    <col min="13571" max="13571" width="15.88671875" style="14" customWidth="1"/>
    <col min="13572" max="13572" width="14.5546875" style="14" customWidth="1"/>
    <col min="13573" max="13573" width="13.5546875" style="14" customWidth="1"/>
    <col min="13574" max="13574" width="16.5546875" style="14" customWidth="1"/>
    <col min="13575" max="13575" width="15.33203125" style="14" customWidth="1"/>
    <col min="13576" max="13824" width="8.88671875" style="14"/>
    <col min="13825" max="13825" width="2" style="14" customWidth="1"/>
    <col min="13826" max="13826" width="15" style="14" customWidth="1"/>
    <col min="13827" max="13827" width="15.88671875" style="14" customWidth="1"/>
    <col min="13828" max="13828" width="14.5546875" style="14" customWidth="1"/>
    <col min="13829" max="13829" width="13.5546875" style="14" customWidth="1"/>
    <col min="13830" max="13830" width="16.5546875" style="14" customWidth="1"/>
    <col min="13831" max="13831" width="15.33203125" style="14" customWidth="1"/>
    <col min="13832" max="14080" width="8.88671875" style="14"/>
    <col min="14081" max="14081" width="2" style="14" customWidth="1"/>
    <col min="14082" max="14082" width="15" style="14" customWidth="1"/>
    <col min="14083" max="14083" width="15.88671875" style="14" customWidth="1"/>
    <col min="14084" max="14084" width="14.5546875" style="14" customWidth="1"/>
    <col min="14085" max="14085" width="13.5546875" style="14" customWidth="1"/>
    <col min="14086" max="14086" width="16.5546875" style="14" customWidth="1"/>
    <col min="14087" max="14087" width="15.33203125" style="14" customWidth="1"/>
    <col min="14088" max="14336" width="8.88671875" style="14"/>
    <col min="14337" max="14337" width="2" style="14" customWidth="1"/>
    <col min="14338" max="14338" width="15" style="14" customWidth="1"/>
    <col min="14339" max="14339" width="15.88671875" style="14" customWidth="1"/>
    <col min="14340" max="14340" width="14.5546875" style="14" customWidth="1"/>
    <col min="14341" max="14341" width="13.5546875" style="14" customWidth="1"/>
    <col min="14342" max="14342" width="16.5546875" style="14" customWidth="1"/>
    <col min="14343" max="14343" width="15.33203125" style="14" customWidth="1"/>
    <col min="14344" max="14592" width="8.88671875" style="14"/>
    <col min="14593" max="14593" width="2" style="14" customWidth="1"/>
    <col min="14594" max="14594" width="15" style="14" customWidth="1"/>
    <col min="14595" max="14595" width="15.88671875" style="14" customWidth="1"/>
    <col min="14596" max="14596" width="14.5546875" style="14" customWidth="1"/>
    <col min="14597" max="14597" width="13.5546875" style="14" customWidth="1"/>
    <col min="14598" max="14598" width="16.5546875" style="14" customWidth="1"/>
    <col min="14599" max="14599" width="15.33203125" style="14" customWidth="1"/>
    <col min="14600" max="14848" width="8.88671875" style="14"/>
    <col min="14849" max="14849" width="2" style="14" customWidth="1"/>
    <col min="14850" max="14850" width="15" style="14" customWidth="1"/>
    <col min="14851" max="14851" width="15.88671875" style="14" customWidth="1"/>
    <col min="14852" max="14852" width="14.5546875" style="14" customWidth="1"/>
    <col min="14853" max="14853" width="13.5546875" style="14" customWidth="1"/>
    <col min="14854" max="14854" width="16.5546875" style="14" customWidth="1"/>
    <col min="14855" max="14855" width="15.33203125" style="14" customWidth="1"/>
    <col min="14856" max="15104" width="8.88671875" style="14"/>
    <col min="15105" max="15105" width="2" style="14" customWidth="1"/>
    <col min="15106" max="15106" width="15" style="14" customWidth="1"/>
    <col min="15107" max="15107" width="15.88671875" style="14" customWidth="1"/>
    <col min="15108" max="15108" width="14.5546875" style="14" customWidth="1"/>
    <col min="15109" max="15109" width="13.5546875" style="14" customWidth="1"/>
    <col min="15110" max="15110" width="16.5546875" style="14" customWidth="1"/>
    <col min="15111" max="15111" width="15.33203125" style="14" customWidth="1"/>
    <col min="15112" max="15360" width="8.88671875" style="14"/>
    <col min="15361" max="15361" width="2" style="14" customWidth="1"/>
    <col min="15362" max="15362" width="15" style="14" customWidth="1"/>
    <col min="15363" max="15363" width="15.88671875" style="14" customWidth="1"/>
    <col min="15364" max="15364" width="14.5546875" style="14" customWidth="1"/>
    <col min="15365" max="15365" width="13.5546875" style="14" customWidth="1"/>
    <col min="15366" max="15366" width="16.5546875" style="14" customWidth="1"/>
    <col min="15367" max="15367" width="15.33203125" style="14" customWidth="1"/>
    <col min="15368" max="15616" width="8.88671875" style="14"/>
    <col min="15617" max="15617" width="2" style="14" customWidth="1"/>
    <col min="15618" max="15618" width="15" style="14" customWidth="1"/>
    <col min="15619" max="15619" width="15.88671875" style="14" customWidth="1"/>
    <col min="15620" max="15620" width="14.5546875" style="14" customWidth="1"/>
    <col min="15621" max="15621" width="13.5546875" style="14" customWidth="1"/>
    <col min="15622" max="15622" width="16.5546875" style="14" customWidth="1"/>
    <col min="15623" max="15623" width="15.33203125" style="14" customWidth="1"/>
    <col min="15624" max="15872" width="8.88671875" style="14"/>
    <col min="15873" max="15873" width="2" style="14" customWidth="1"/>
    <col min="15874" max="15874" width="15" style="14" customWidth="1"/>
    <col min="15875" max="15875" width="15.88671875" style="14" customWidth="1"/>
    <col min="15876" max="15876" width="14.5546875" style="14" customWidth="1"/>
    <col min="15877" max="15877" width="13.5546875" style="14" customWidth="1"/>
    <col min="15878" max="15878" width="16.5546875" style="14" customWidth="1"/>
    <col min="15879" max="15879" width="15.33203125" style="14" customWidth="1"/>
    <col min="15880" max="16128" width="8.88671875" style="14"/>
    <col min="16129" max="16129" width="2" style="14" customWidth="1"/>
    <col min="16130" max="16130" width="15" style="14" customWidth="1"/>
    <col min="16131" max="16131" width="15.88671875" style="14" customWidth="1"/>
    <col min="16132" max="16132" width="14.5546875" style="14" customWidth="1"/>
    <col min="16133" max="16133" width="13.5546875" style="14" customWidth="1"/>
    <col min="16134" max="16134" width="16.5546875" style="14" customWidth="1"/>
    <col min="16135" max="16135" width="15.33203125" style="14" customWidth="1"/>
    <col min="16136" max="16384" width="8.88671875" style="14"/>
  </cols>
  <sheetData>
    <row r="1" spans="1:57" ht="24.75" customHeight="1" thickBot="1">
      <c r="A1" s="25" t="s">
        <v>577</v>
      </c>
      <c r="B1" s="26"/>
      <c r="C1" s="26"/>
      <c r="D1" s="26"/>
      <c r="E1" s="26"/>
      <c r="F1" s="26"/>
      <c r="G1" s="26"/>
    </row>
    <row r="2" spans="1:57" ht="12.75" customHeight="1">
      <c r="A2" s="27" t="s">
        <v>33</v>
      </c>
      <c r="B2" s="28"/>
      <c r="C2" s="29" t="str">
        <f>[1]Rekapitulace!H1</f>
        <v>180730.1</v>
      </c>
      <c r="D2" s="29" t="s">
        <v>579</v>
      </c>
      <c r="E2" s="30"/>
      <c r="F2" s="31" t="s">
        <v>34</v>
      </c>
      <c r="G2" s="32"/>
    </row>
    <row r="3" spans="1:57" ht="3" hidden="1" customHeight="1">
      <c r="A3" s="33"/>
      <c r="B3" s="34"/>
      <c r="C3" s="35"/>
      <c r="D3" s="35"/>
      <c r="E3" s="36"/>
      <c r="F3" s="37"/>
      <c r="G3" s="38"/>
    </row>
    <row r="4" spans="1:57" ht="12" customHeight="1">
      <c r="A4" s="39" t="s">
        <v>35</v>
      </c>
      <c r="B4" s="34"/>
      <c r="C4" s="35" t="s">
        <v>105</v>
      </c>
      <c r="D4" s="35"/>
      <c r="E4" s="36"/>
      <c r="F4" s="37" t="s">
        <v>36</v>
      </c>
      <c r="G4" s="40"/>
    </row>
    <row r="5" spans="1:57" ht="12.9" customHeight="1">
      <c r="A5" s="41" t="s">
        <v>106</v>
      </c>
      <c r="B5" s="42"/>
      <c r="C5" s="43" t="s">
        <v>107</v>
      </c>
      <c r="D5" s="44"/>
      <c r="E5" s="42"/>
      <c r="F5" s="37" t="s">
        <v>37</v>
      </c>
      <c r="G5" s="38"/>
    </row>
    <row r="6" spans="1:57" ht="12.9" customHeight="1">
      <c r="A6" s="39" t="s">
        <v>8</v>
      </c>
      <c r="B6" s="34"/>
      <c r="C6" s="35" t="s">
        <v>108</v>
      </c>
      <c r="D6" s="35"/>
      <c r="E6" s="36"/>
      <c r="F6" s="45" t="s">
        <v>38</v>
      </c>
      <c r="G6" s="46">
        <v>0</v>
      </c>
      <c r="O6" s="47"/>
    </row>
    <row r="7" spans="1:57" ht="12.9" customHeight="1">
      <c r="A7" s="48" t="s">
        <v>109</v>
      </c>
      <c r="B7" s="49"/>
      <c r="C7" s="50" t="s">
        <v>29</v>
      </c>
      <c r="D7" s="51"/>
      <c r="E7" s="51"/>
      <c r="F7" s="52" t="s">
        <v>39</v>
      </c>
      <c r="G7" s="46">
        <f>IF(PocetMJ=0,,ROUND((F30+F32)/PocetMJ,1))</f>
        <v>0</v>
      </c>
    </row>
    <row r="8" spans="1:57">
      <c r="A8" s="53" t="s">
        <v>40</v>
      </c>
      <c r="B8" s="37"/>
      <c r="C8" s="227"/>
      <c r="D8" s="227"/>
      <c r="E8" s="228"/>
      <c r="F8" s="54" t="s">
        <v>41</v>
      </c>
      <c r="G8" s="55"/>
      <c r="H8" s="56"/>
      <c r="I8" s="57"/>
    </row>
    <row r="9" spans="1:57">
      <c r="A9" s="53" t="s">
        <v>42</v>
      </c>
      <c r="B9" s="37"/>
      <c r="C9" s="227">
        <f>Projektant</f>
        <v>0</v>
      </c>
      <c r="D9" s="227"/>
      <c r="E9" s="228"/>
      <c r="F9" s="37"/>
      <c r="G9" s="58"/>
      <c r="H9" s="15"/>
    </row>
    <row r="10" spans="1:57">
      <c r="A10" s="53" t="s">
        <v>43</v>
      </c>
      <c r="B10" s="37"/>
      <c r="C10" s="227"/>
      <c r="D10" s="227"/>
      <c r="E10" s="227"/>
      <c r="F10" s="59"/>
      <c r="G10" s="60"/>
      <c r="H10" s="61"/>
    </row>
    <row r="11" spans="1:57" ht="13.5" customHeight="1">
      <c r="A11" s="53" t="s">
        <v>24</v>
      </c>
      <c r="B11" s="37"/>
      <c r="C11" s="227"/>
      <c r="D11" s="227"/>
      <c r="E11" s="227"/>
      <c r="F11" s="62" t="s">
        <v>44</v>
      </c>
      <c r="G11" s="63" t="s">
        <v>109</v>
      </c>
      <c r="H11" s="15"/>
      <c r="BA11" s="64"/>
      <c r="BB11" s="64"/>
      <c r="BC11" s="64"/>
      <c r="BD11" s="64"/>
      <c r="BE11" s="64"/>
    </row>
    <row r="12" spans="1:57" ht="12.75" customHeight="1">
      <c r="A12" s="65" t="s">
        <v>45</v>
      </c>
      <c r="B12" s="34"/>
      <c r="C12" s="229"/>
      <c r="D12" s="229"/>
      <c r="E12" s="229"/>
      <c r="F12" s="66" t="s">
        <v>46</v>
      </c>
      <c r="G12" s="67"/>
      <c r="H12" s="15"/>
    </row>
    <row r="13" spans="1:57" ht="28.5" customHeight="1" thickBot="1">
      <c r="A13" s="68" t="s">
        <v>47</v>
      </c>
      <c r="B13" s="69"/>
      <c r="C13" s="69"/>
      <c r="D13" s="69"/>
      <c r="E13" s="70"/>
      <c r="F13" s="70"/>
      <c r="G13" s="71"/>
      <c r="H13" s="15"/>
    </row>
    <row r="14" spans="1:57" ht="17.25" customHeight="1" thickBot="1">
      <c r="A14" s="72" t="s">
        <v>48</v>
      </c>
      <c r="B14" s="73"/>
      <c r="C14" s="74"/>
      <c r="D14" s="75" t="s">
        <v>49</v>
      </c>
      <c r="E14" s="76"/>
      <c r="F14" s="76"/>
      <c r="G14" s="74"/>
    </row>
    <row r="15" spans="1:57" ht="15.9" customHeight="1">
      <c r="A15" s="77"/>
      <c r="B15" s="78" t="s">
        <v>50</v>
      </c>
      <c r="C15" s="79">
        <f>'BP - Rekapitulace'!HSV</f>
        <v>0</v>
      </c>
      <c r="D15" s="80" t="str">
        <f>[1]Rekapitulace!A32</f>
        <v>Ztížené výrobní podmínky</v>
      </c>
      <c r="E15" s="81"/>
      <c r="F15" s="82"/>
      <c r="G15" s="79">
        <f>'BP - Rekapitulace'!I32</f>
        <v>0</v>
      </c>
    </row>
    <row r="16" spans="1:57" ht="15.9" customHeight="1">
      <c r="A16" s="77" t="s">
        <v>51</v>
      </c>
      <c r="B16" s="78" t="s">
        <v>52</v>
      </c>
      <c r="C16" s="79">
        <f>'BP - Rekapitulace'!PSV</f>
        <v>0</v>
      </c>
      <c r="D16" s="33" t="str">
        <f>[1]Rekapitulace!A33</f>
        <v>Oborová přirážka</v>
      </c>
      <c r="E16" s="83"/>
      <c r="F16" s="84"/>
      <c r="G16" s="79">
        <f>[1]Rekapitulace!I33</f>
        <v>0</v>
      </c>
    </row>
    <row r="17" spans="1:7" ht="15.9" customHeight="1">
      <c r="A17" s="77" t="s">
        <v>53</v>
      </c>
      <c r="B17" s="78" t="s">
        <v>54</v>
      </c>
      <c r="C17" s="79">
        <f>'BP - Rekapitulace'!Mont</f>
        <v>0</v>
      </c>
      <c r="D17" s="33" t="str">
        <f>[1]Rekapitulace!A34</f>
        <v>Přesun stavebních kapacit</v>
      </c>
      <c r="E17" s="83"/>
      <c r="F17" s="84"/>
      <c r="G17" s="79">
        <f>[1]Rekapitulace!I34</f>
        <v>0</v>
      </c>
    </row>
    <row r="18" spans="1:7" ht="15.9" customHeight="1">
      <c r="A18" s="85" t="s">
        <v>55</v>
      </c>
      <c r="B18" s="86" t="s">
        <v>56</v>
      </c>
      <c r="C18" s="79">
        <f>Dodavka</f>
        <v>0</v>
      </c>
      <c r="D18" s="33" t="str">
        <f>[1]Rekapitulace!A35</f>
        <v>Mimostaveništní doprava</v>
      </c>
      <c r="E18" s="83"/>
      <c r="F18" s="84"/>
      <c r="G18" s="79">
        <f>[1]Rekapitulace!I35</f>
        <v>0</v>
      </c>
    </row>
    <row r="19" spans="1:7" ht="15.9" customHeight="1">
      <c r="A19" s="87" t="s">
        <v>57</v>
      </c>
      <c r="B19" s="78"/>
      <c r="C19" s="79">
        <f>SUM(C15:C18)</f>
        <v>0</v>
      </c>
      <c r="D19" s="33" t="str">
        <f>[1]Rekapitulace!A36</f>
        <v>Zařízení staveniště</v>
      </c>
      <c r="E19" s="83"/>
      <c r="F19" s="84"/>
      <c r="G19" s="79">
        <f>'BP - Rekapitulace'!I36</f>
        <v>0</v>
      </c>
    </row>
    <row r="20" spans="1:7" ht="15.9" customHeight="1">
      <c r="A20" s="87"/>
      <c r="B20" s="78"/>
      <c r="C20" s="79"/>
      <c r="D20" s="33" t="str">
        <f>[1]Rekapitulace!A37</f>
        <v>Provoz investora</v>
      </c>
      <c r="E20" s="83"/>
      <c r="F20" s="84"/>
      <c r="G20" s="79">
        <f>[1]Rekapitulace!I37</f>
        <v>0</v>
      </c>
    </row>
    <row r="21" spans="1:7" ht="15.9" customHeight="1">
      <c r="A21" s="87" t="s">
        <v>58</v>
      </c>
      <c r="B21" s="78"/>
      <c r="C21" s="79">
        <f>'BP - Rekapitulace'!HZS</f>
        <v>0</v>
      </c>
      <c r="D21" s="33" t="str">
        <f>[1]Rekapitulace!A38</f>
        <v>Kompletační činnost (IČD)</v>
      </c>
      <c r="E21" s="83"/>
      <c r="F21" s="84"/>
      <c r="G21" s="79">
        <f>[1]Rekapitulace!I38</f>
        <v>0</v>
      </c>
    </row>
    <row r="22" spans="1:7" ht="15.9" customHeight="1">
      <c r="A22" s="88" t="s">
        <v>59</v>
      </c>
      <c r="B22" s="89"/>
      <c r="C22" s="79">
        <f>C19+C21</f>
        <v>0</v>
      </c>
      <c r="D22" s="33" t="s">
        <v>60</v>
      </c>
      <c r="E22" s="83"/>
      <c r="F22" s="84"/>
      <c r="G22" s="79">
        <f>G23-SUM(G15:G21)</f>
        <v>0</v>
      </c>
    </row>
    <row r="23" spans="1:7" ht="15.9" customHeight="1" thickBot="1">
      <c r="A23" s="230" t="s">
        <v>61</v>
      </c>
      <c r="B23" s="231"/>
      <c r="C23" s="90">
        <f>C22+G23</f>
        <v>0</v>
      </c>
      <c r="D23" s="91" t="s">
        <v>62</v>
      </c>
      <c r="E23" s="92"/>
      <c r="F23" s="93"/>
      <c r="G23" s="79">
        <f>'BP - Rekapitulace'!VRN</f>
        <v>0</v>
      </c>
    </row>
    <row r="24" spans="1:7">
      <c r="A24" s="94" t="s">
        <v>30</v>
      </c>
      <c r="B24" s="95"/>
      <c r="C24" s="96"/>
      <c r="D24" s="95" t="s">
        <v>6</v>
      </c>
      <c r="E24" s="95"/>
      <c r="F24" s="97" t="s">
        <v>7</v>
      </c>
      <c r="G24" s="98"/>
    </row>
    <row r="25" spans="1:7">
      <c r="A25" s="88" t="s">
        <v>63</v>
      </c>
      <c r="B25" s="89"/>
      <c r="C25" s="99"/>
      <c r="D25" s="89" t="s">
        <v>63</v>
      </c>
      <c r="E25" s="100"/>
      <c r="F25" s="101" t="s">
        <v>63</v>
      </c>
      <c r="G25" s="102"/>
    </row>
    <row r="26" spans="1:7" ht="37.5" customHeight="1">
      <c r="A26" s="88" t="s">
        <v>64</v>
      </c>
      <c r="B26" s="103"/>
      <c r="C26" s="99"/>
      <c r="D26" s="89" t="s">
        <v>64</v>
      </c>
      <c r="E26" s="100"/>
      <c r="F26" s="101" t="s">
        <v>64</v>
      </c>
      <c r="G26" s="102"/>
    </row>
    <row r="27" spans="1:7">
      <c r="A27" s="88"/>
      <c r="B27" s="104"/>
      <c r="C27" s="99"/>
      <c r="D27" s="89"/>
      <c r="E27" s="100"/>
      <c r="F27" s="101"/>
      <c r="G27" s="102"/>
    </row>
    <row r="28" spans="1:7">
      <c r="A28" s="88" t="s">
        <v>65</v>
      </c>
      <c r="B28" s="89"/>
      <c r="C28" s="99"/>
      <c r="D28" s="101" t="s">
        <v>66</v>
      </c>
      <c r="E28" s="99"/>
      <c r="F28" s="105" t="s">
        <v>66</v>
      </c>
      <c r="G28" s="102"/>
    </row>
    <row r="29" spans="1:7" ht="69" customHeight="1">
      <c r="A29" s="88"/>
      <c r="B29" s="89"/>
      <c r="C29" s="106"/>
      <c r="D29" s="107"/>
      <c r="E29" s="106"/>
      <c r="F29" s="89"/>
      <c r="G29" s="102"/>
    </row>
    <row r="30" spans="1:7">
      <c r="A30" s="108" t="s">
        <v>67</v>
      </c>
      <c r="B30" s="109"/>
      <c r="C30" s="110">
        <v>15</v>
      </c>
      <c r="D30" s="109" t="s">
        <v>68</v>
      </c>
      <c r="E30" s="111"/>
      <c r="F30" s="232">
        <f>C23</f>
        <v>0</v>
      </c>
      <c r="G30" s="233"/>
    </row>
    <row r="31" spans="1:7">
      <c r="A31" s="108" t="s">
        <v>23</v>
      </c>
      <c r="B31" s="109"/>
      <c r="C31" s="110">
        <f>SazbaDPH1</f>
        <v>15</v>
      </c>
      <c r="D31" s="109" t="s">
        <v>69</v>
      </c>
      <c r="E31" s="111"/>
      <c r="F31" s="232">
        <f>ROUND(PRODUCT(F30,C31/100),0)</f>
        <v>0</v>
      </c>
      <c r="G31" s="233"/>
    </row>
    <row r="32" spans="1:7">
      <c r="A32" s="108" t="s">
        <v>67</v>
      </c>
      <c r="B32" s="109"/>
      <c r="C32" s="110">
        <v>0</v>
      </c>
      <c r="D32" s="109" t="s">
        <v>69</v>
      </c>
      <c r="E32" s="111"/>
      <c r="F32" s="232">
        <v>0</v>
      </c>
      <c r="G32" s="233"/>
    </row>
    <row r="33" spans="1:8">
      <c r="A33" s="108" t="s">
        <v>23</v>
      </c>
      <c r="B33" s="112"/>
      <c r="C33" s="113">
        <f>SazbaDPH2</f>
        <v>0</v>
      </c>
      <c r="D33" s="109" t="s">
        <v>69</v>
      </c>
      <c r="E33" s="84"/>
      <c r="F33" s="232">
        <f>ROUND(PRODUCT(F32,C33/100),0)</f>
        <v>0</v>
      </c>
      <c r="G33" s="233"/>
    </row>
    <row r="34" spans="1:8" s="117" customFormat="1" ht="19.5" customHeight="1" thickBot="1">
      <c r="A34" s="114" t="s">
        <v>70</v>
      </c>
      <c r="B34" s="115"/>
      <c r="C34" s="115"/>
      <c r="D34" s="115"/>
      <c r="E34" s="116"/>
      <c r="F34" s="234">
        <f>ROUND(SUM(F30:F33),0)</f>
        <v>0</v>
      </c>
      <c r="G34" s="235"/>
    </row>
    <row r="36" spans="1:8">
      <c r="A36" s="16" t="s">
        <v>71</v>
      </c>
      <c r="B36" s="16"/>
      <c r="C36" s="16"/>
      <c r="D36" s="16"/>
      <c r="E36" s="16"/>
      <c r="F36" s="16"/>
      <c r="G36" s="16"/>
      <c r="H36" s="14" t="s">
        <v>72</v>
      </c>
    </row>
    <row r="37" spans="1:8" ht="14.25" customHeight="1">
      <c r="A37" s="16"/>
      <c r="B37" s="226" t="s">
        <v>28</v>
      </c>
      <c r="C37" s="226"/>
      <c r="D37" s="226"/>
      <c r="E37" s="226"/>
      <c r="F37" s="226"/>
      <c r="G37" s="226"/>
      <c r="H37" s="14" t="s">
        <v>72</v>
      </c>
    </row>
    <row r="38" spans="1:8" ht="12.75" customHeight="1">
      <c r="A38" s="118"/>
      <c r="B38" s="226"/>
      <c r="C38" s="226"/>
      <c r="D38" s="226"/>
      <c r="E38" s="226"/>
      <c r="F38" s="226"/>
      <c r="G38" s="226"/>
      <c r="H38" s="14" t="s">
        <v>72</v>
      </c>
    </row>
    <row r="39" spans="1:8">
      <c r="A39" s="118"/>
      <c r="B39" s="226"/>
      <c r="C39" s="226"/>
      <c r="D39" s="226"/>
      <c r="E39" s="226"/>
      <c r="F39" s="226"/>
      <c r="G39" s="226"/>
      <c r="H39" s="14" t="s">
        <v>72</v>
      </c>
    </row>
    <row r="40" spans="1:8">
      <c r="A40" s="118"/>
      <c r="B40" s="226"/>
      <c r="C40" s="226"/>
      <c r="D40" s="226"/>
      <c r="E40" s="226"/>
      <c r="F40" s="226"/>
      <c r="G40" s="226"/>
      <c r="H40" s="14" t="s">
        <v>72</v>
      </c>
    </row>
    <row r="41" spans="1:8">
      <c r="A41" s="118"/>
      <c r="B41" s="226"/>
      <c r="C41" s="226"/>
      <c r="D41" s="226"/>
      <c r="E41" s="226"/>
      <c r="F41" s="226"/>
      <c r="G41" s="226"/>
      <c r="H41" s="14" t="s">
        <v>72</v>
      </c>
    </row>
    <row r="42" spans="1:8">
      <c r="A42" s="118"/>
      <c r="B42" s="226"/>
      <c r="C42" s="226"/>
      <c r="D42" s="226"/>
      <c r="E42" s="226"/>
      <c r="F42" s="226"/>
      <c r="G42" s="226"/>
      <c r="H42" s="14" t="s">
        <v>72</v>
      </c>
    </row>
    <row r="43" spans="1:8">
      <c r="A43" s="118"/>
      <c r="B43" s="226"/>
      <c r="C43" s="226"/>
      <c r="D43" s="226"/>
      <c r="E43" s="226"/>
      <c r="F43" s="226"/>
      <c r="G43" s="226"/>
      <c r="H43" s="14" t="s">
        <v>72</v>
      </c>
    </row>
    <row r="44" spans="1:8">
      <c r="A44" s="118"/>
      <c r="B44" s="226"/>
      <c r="C44" s="226"/>
      <c r="D44" s="226"/>
      <c r="E44" s="226"/>
      <c r="F44" s="226"/>
      <c r="G44" s="226"/>
      <c r="H44" s="14" t="s">
        <v>72</v>
      </c>
    </row>
    <row r="45" spans="1:8" ht="0.75" customHeight="1">
      <c r="A45" s="118"/>
      <c r="B45" s="226"/>
      <c r="C45" s="226"/>
      <c r="D45" s="226"/>
      <c r="E45" s="226"/>
      <c r="F45" s="226"/>
      <c r="G45" s="226"/>
      <c r="H45" s="14" t="s">
        <v>72</v>
      </c>
    </row>
    <row r="46" spans="1:8">
      <c r="B46" s="236"/>
      <c r="C46" s="236"/>
      <c r="D46" s="236"/>
      <c r="E46" s="236"/>
      <c r="F46" s="236"/>
      <c r="G46" s="236"/>
    </row>
    <row r="47" spans="1:8">
      <c r="B47" s="236"/>
      <c r="C47" s="236"/>
      <c r="D47" s="236"/>
      <c r="E47" s="236"/>
      <c r="F47" s="236"/>
      <c r="G47" s="236"/>
    </row>
    <row r="48" spans="1:8">
      <c r="B48" s="236"/>
      <c r="C48" s="236"/>
      <c r="D48" s="236"/>
      <c r="E48" s="236"/>
      <c r="F48" s="236"/>
      <c r="G48" s="236"/>
    </row>
    <row r="49" spans="2:7">
      <c r="B49" s="236"/>
      <c r="C49" s="236"/>
      <c r="D49" s="236"/>
      <c r="E49" s="236"/>
      <c r="F49" s="236"/>
      <c r="G49" s="236"/>
    </row>
    <row r="50" spans="2:7">
      <c r="B50" s="236"/>
      <c r="C50" s="236"/>
      <c r="D50" s="236"/>
      <c r="E50" s="236"/>
      <c r="F50" s="236"/>
      <c r="G50" s="236"/>
    </row>
    <row r="51" spans="2:7">
      <c r="B51" s="236"/>
      <c r="C51" s="236"/>
      <c r="D51" s="236"/>
      <c r="E51" s="236"/>
      <c r="F51" s="236"/>
      <c r="G51" s="236"/>
    </row>
    <row r="52" spans="2:7">
      <c r="B52" s="236"/>
      <c r="C52" s="236"/>
      <c r="D52" s="236"/>
      <c r="E52" s="236"/>
      <c r="F52" s="236"/>
      <c r="G52" s="236"/>
    </row>
    <row r="53" spans="2:7">
      <c r="B53" s="236"/>
      <c r="C53" s="236"/>
      <c r="D53" s="236"/>
      <c r="E53" s="236"/>
      <c r="F53" s="236"/>
      <c r="G53" s="236"/>
    </row>
    <row r="54" spans="2:7">
      <c r="B54" s="236"/>
      <c r="C54" s="236"/>
      <c r="D54" s="236"/>
      <c r="E54" s="236"/>
      <c r="F54" s="236"/>
      <c r="G54" s="236"/>
    </row>
    <row r="55" spans="2:7">
      <c r="B55" s="236"/>
      <c r="C55" s="236"/>
      <c r="D55" s="236"/>
      <c r="E55" s="236"/>
      <c r="F55" s="236"/>
      <c r="G55" s="236"/>
    </row>
  </sheetData>
  <sheetProtection password="DCC9" sheet="1" objects="1" scenarios="1" selectLockedCells="1"/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9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E91"/>
  <sheetViews>
    <sheetView view="pageBreakPreview" topLeftCell="A13" zoomScale="115" zoomScaleNormal="100" zoomScaleSheetLayoutView="115" workbookViewId="0">
      <selection activeCell="J16" sqref="J16"/>
    </sheetView>
  </sheetViews>
  <sheetFormatPr defaultRowHeight="13.2"/>
  <cols>
    <col min="1" max="1" width="5.88671875" style="14" customWidth="1"/>
    <col min="2" max="2" width="6.109375" style="14" customWidth="1"/>
    <col min="3" max="3" width="11.44140625" style="14" customWidth="1"/>
    <col min="4" max="4" width="15.88671875" style="14" customWidth="1"/>
    <col min="5" max="5" width="11.33203125" style="14" customWidth="1"/>
    <col min="6" max="6" width="10.88671875" style="14" customWidth="1"/>
    <col min="7" max="7" width="11" style="14" customWidth="1"/>
    <col min="8" max="8" width="11.109375" style="14" customWidth="1"/>
    <col min="9" max="9" width="10.6640625" style="14" customWidth="1"/>
    <col min="10" max="256" width="8.88671875" style="14"/>
    <col min="257" max="257" width="5.88671875" style="14" customWidth="1"/>
    <col min="258" max="258" width="6.109375" style="14" customWidth="1"/>
    <col min="259" max="259" width="11.44140625" style="14" customWidth="1"/>
    <col min="260" max="260" width="15.88671875" style="14" customWidth="1"/>
    <col min="261" max="261" width="11.33203125" style="14" customWidth="1"/>
    <col min="262" max="262" width="10.88671875" style="14" customWidth="1"/>
    <col min="263" max="263" width="11" style="14" customWidth="1"/>
    <col min="264" max="264" width="11.109375" style="14" customWidth="1"/>
    <col min="265" max="265" width="10.6640625" style="14" customWidth="1"/>
    <col min="266" max="512" width="8.88671875" style="14"/>
    <col min="513" max="513" width="5.88671875" style="14" customWidth="1"/>
    <col min="514" max="514" width="6.109375" style="14" customWidth="1"/>
    <col min="515" max="515" width="11.44140625" style="14" customWidth="1"/>
    <col min="516" max="516" width="15.88671875" style="14" customWidth="1"/>
    <col min="517" max="517" width="11.33203125" style="14" customWidth="1"/>
    <col min="518" max="518" width="10.88671875" style="14" customWidth="1"/>
    <col min="519" max="519" width="11" style="14" customWidth="1"/>
    <col min="520" max="520" width="11.109375" style="14" customWidth="1"/>
    <col min="521" max="521" width="10.6640625" style="14" customWidth="1"/>
    <col min="522" max="768" width="8.88671875" style="14"/>
    <col min="769" max="769" width="5.88671875" style="14" customWidth="1"/>
    <col min="770" max="770" width="6.109375" style="14" customWidth="1"/>
    <col min="771" max="771" width="11.44140625" style="14" customWidth="1"/>
    <col min="772" max="772" width="15.88671875" style="14" customWidth="1"/>
    <col min="773" max="773" width="11.33203125" style="14" customWidth="1"/>
    <col min="774" max="774" width="10.88671875" style="14" customWidth="1"/>
    <col min="775" max="775" width="11" style="14" customWidth="1"/>
    <col min="776" max="776" width="11.109375" style="14" customWidth="1"/>
    <col min="777" max="777" width="10.6640625" style="14" customWidth="1"/>
    <col min="778" max="1024" width="8.88671875" style="14"/>
    <col min="1025" max="1025" width="5.88671875" style="14" customWidth="1"/>
    <col min="1026" max="1026" width="6.109375" style="14" customWidth="1"/>
    <col min="1027" max="1027" width="11.44140625" style="14" customWidth="1"/>
    <col min="1028" max="1028" width="15.88671875" style="14" customWidth="1"/>
    <col min="1029" max="1029" width="11.33203125" style="14" customWidth="1"/>
    <col min="1030" max="1030" width="10.88671875" style="14" customWidth="1"/>
    <col min="1031" max="1031" width="11" style="14" customWidth="1"/>
    <col min="1032" max="1032" width="11.109375" style="14" customWidth="1"/>
    <col min="1033" max="1033" width="10.6640625" style="14" customWidth="1"/>
    <col min="1034" max="1280" width="8.88671875" style="14"/>
    <col min="1281" max="1281" width="5.88671875" style="14" customWidth="1"/>
    <col min="1282" max="1282" width="6.109375" style="14" customWidth="1"/>
    <col min="1283" max="1283" width="11.44140625" style="14" customWidth="1"/>
    <col min="1284" max="1284" width="15.88671875" style="14" customWidth="1"/>
    <col min="1285" max="1285" width="11.33203125" style="14" customWidth="1"/>
    <col min="1286" max="1286" width="10.88671875" style="14" customWidth="1"/>
    <col min="1287" max="1287" width="11" style="14" customWidth="1"/>
    <col min="1288" max="1288" width="11.109375" style="14" customWidth="1"/>
    <col min="1289" max="1289" width="10.6640625" style="14" customWidth="1"/>
    <col min="1290" max="1536" width="8.88671875" style="14"/>
    <col min="1537" max="1537" width="5.88671875" style="14" customWidth="1"/>
    <col min="1538" max="1538" width="6.109375" style="14" customWidth="1"/>
    <col min="1539" max="1539" width="11.44140625" style="14" customWidth="1"/>
    <col min="1540" max="1540" width="15.88671875" style="14" customWidth="1"/>
    <col min="1541" max="1541" width="11.33203125" style="14" customWidth="1"/>
    <col min="1542" max="1542" width="10.88671875" style="14" customWidth="1"/>
    <col min="1543" max="1543" width="11" style="14" customWidth="1"/>
    <col min="1544" max="1544" width="11.109375" style="14" customWidth="1"/>
    <col min="1545" max="1545" width="10.6640625" style="14" customWidth="1"/>
    <col min="1546" max="1792" width="8.88671875" style="14"/>
    <col min="1793" max="1793" width="5.88671875" style="14" customWidth="1"/>
    <col min="1794" max="1794" width="6.109375" style="14" customWidth="1"/>
    <col min="1795" max="1795" width="11.44140625" style="14" customWidth="1"/>
    <col min="1796" max="1796" width="15.88671875" style="14" customWidth="1"/>
    <col min="1797" max="1797" width="11.33203125" style="14" customWidth="1"/>
    <col min="1798" max="1798" width="10.88671875" style="14" customWidth="1"/>
    <col min="1799" max="1799" width="11" style="14" customWidth="1"/>
    <col min="1800" max="1800" width="11.109375" style="14" customWidth="1"/>
    <col min="1801" max="1801" width="10.6640625" style="14" customWidth="1"/>
    <col min="1802" max="2048" width="8.88671875" style="14"/>
    <col min="2049" max="2049" width="5.88671875" style="14" customWidth="1"/>
    <col min="2050" max="2050" width="6.109375" style="14" customWidth="1"/>
    <col min="2051" max="2051" width="11.44140625" style="14" customWidth="1"/>
    <col min="2052" max="2052" width="15.88671875" style="14" customWidth="1"/>
    <col min="2053" max="2053" width="11.33203125" style="14" customWidth="1"/>
    <col min="2054" max="2054" width="10.88671875" style="14" customWidth="1"/>
    <col min="2055" max="2055" width="11" style="14" customWidth="1"/>
    <col min="2056" max="2056" width="11.109375" style="14" customWidth="1"/>
    <col min="2057" max="2057" width="10.6640625" style="14" customWidth="1"/>
    <col min="2058" max="2304" width="8.88671875" style="14"/>
    <col min="2305" max="2305" width="5.88671875" style="14" customWidth="1"/>
    <col min="2306" max="2306" width="6.109375" style="14" customWidth="1"/>
    <col min="2307" max="2307" width="11.44140625" style="14" customWidth="1"/>
    <col min="2308" max="2308" width="15.88671875" style="14" customWidth="1"/>
    <col min="2309" max="2309" width="11.33203125" style="14" customWidth="1"/>
    <col min="2310" max="2310" width="10.88671875" style="14" customWidth="1"/>
    <col min="2311" max="2311" width="11" style="14" customWidth="1"/>
    <col min="2312" max="2312" width="11.109375" style="14" customWidth="1"/>
    <col min="2313" max="2313" width="10.6640625" style="14" customWidth="1"/>
    <col min="2314" max="2560" width="8.88671875" style="14"/>
    <col min="2561" max="2561" width="5.88671875" style="14" customWidth="1"/>
    <col min="2562" max="2562" width="6.109375" style="14" customWidth="1"/>
    <col min="2563" max="2563" width="11.44140625" style="14" customWidth="1"/>
    <col min="2564" max="2564" width="15.88671875" style="14" customWidth="1"/>
    <col min="2565" max="2565" width="11.33203125" style="14" customWidth="1"/>
    <col min="2566" max="2566" width="10.88671875" style="14" customWidth="1"/>
    <col min="2567" max="2567" width="11" style="14" customWidth="1"/>
    <col min="2568" max="2568" width="11.109375" style="14" customWidth="1"/>
    <col min="2569" max="2569" width="10.6640625" style="14" customWidth="1"/>
    <col min="2570" max="2816" width="8.88671875" style="14"/>
    <col min="2817" max="2817" width="5.88671875" style="14" customWidth="1"/>
    <col min="2818" max="2818" width="6.109375" style="14" customWidth="1"/>
    <col min="2819" max="2819" width="11.44140625" style="14" customWidth="1"/>
    <col min="2820" max="2820" width="15.88671875" style="14" customWidth="1"/>
    <col min="2821" max="2821" width="11.33203125" style="14" customWidth="1"/>
    <col min="2822" max="2822" width="10.88671875" style="14" customWidth="1"/>
    <col min="2823" max="2823" width="11" style="14" customWidth="1"/>
    <col min="2824" max="2824" width="11.109375" style="14" customWidth="1"/>
    <col min="2825" max="2825" width="10.6640625" style="14" customWidth="1"/>
    <col min="2826" max="3072" width="8.88671875" style="14"/>
    <col min="3073" max="3073" width="5.88671875" style="14" customWidth="1"/>
    <col min="3074" max="3074" width="6.109375" style="14" customWidth="1"/>
    <col min="3075" max="3075" width="11.44140625" style="14" customWidth="1"/>
    <col min="3076" max="3076" width="15.88671875" style="14" customWidth="1"/>
    <col min="3077" max="3077" width="11.33203125" style="14" customWidth="1"/>
    <col min="3078" max="3078" width="10.88671875" style="14" customWidth="1"/>
    <col min="3079" max="3079" width="11" style="14" customWidth="1"/>
    <col min="3080" max="3080" width="11.109375" style="14" customWidth="1"/>
    <col min="3081" max="3081" width="10.6640625" style="14" customWidth="1"/>
    <col min="3082" max="3328" width="8.88671875" style="14"/>
    <col min="3329" max="3329" width="5.88671875" style="14" customWidth="1"/>
    <col min="3330" max="3330" width="6.109375" style="14" customWidth="1"/>
    <col min="3331" max="3331" width="11.44140625" style="14" customWidth="1"/>
    <col min="3332" max="3332" width="15.88671875" style="14" customWidth="1"/>
    <col min="3333" max="3333" width="11.33203125" style="14" customWidth="1"/>
    <col min="3334" max="3334" width="10.88671875" style="14" customWidth="1"/>
    <col min="3335" max="3335" width="11" style="14" customWidth="1"/>
    <col min="3336" max="3336" width="11.109375" style="14" customWidth="1"/>
    <col min="3337" max="3337" width="10.6640625" style="14" customWidth="1"/>
    <col min="3338" max="3584" width="8.88671875" style="14"/>
    <col min="3585" max="3585" width="5.88671875" style="14" customWidth="1"/>
    <col min="3586" max="3586" width="6.109375" style="14" customWidth="1"/>
    <col min="3587" max="3587" width="11.44140625" style="14" customWidth="1"/>
    <col min="3588" max="3588" width="15.88671875" style="14" customWidth="1"/>
    <col min="3589" max="3589" width="11.33203125" style="14" customWidth="1"/>
    <col min="3590" max="3590" width="10.88671875" style="14" customWidth="1"/>
    <col min="3591" max="3591" width="11" style="14" customWidth="1"/>
    <col min="3592" max="3592" width="11.109375" style="14" customWidth="1"/>
    <col min="3593" max="3593" width="10.6640625" style="14" customWidth="1"/>
    <col min="3594" max="3840" width="8.88671875" style="14"/>
    <col min="3841" max="3841" width="5.88671875" style="14" customWidth="1"/>
    <col min="3842" max="3842" width="6.109375" style="14" customWidth="1"/>
    <col min="3843" max="3843" width="11.44140625" style="14" customWidth="1"/>
    <col min="3844" max="3844" width="15.88671875" style="14" customWidth="1"/>
    <col min="3845" max="3845" width="11.33203125" style="14" customWidth="1"/>
    <col min="3846" max="3846" width="10.88671875" style="14" customWidth="1"/>
    <col min="3847" max="3847" width="11" style="14" customWidth="1"/>
    <col min="3848" max="3848" width="11.109375" style="14" customWidth="1"/>
    <col min="3849" max="3849" width="10.6640625" style="14" customWidth="1"/>
    <col min="3850" max="4096" width="8.88671875" style="14"/>
    <col min="4097" max="4097" width="5.88671875" style="14" customWidth="1"/>
    <col min="4098" max="4098" width="6.109375" style="14" customWidth="1"/>
    <col min="4099" max="4099" width="11.44140625" style="14" customWidth="1"/>
    <col min="4100" max="4100" width="15.88671875" style="14" customWidth="1"/>
    <col min="4101" max="4101" width="11.33203125" style="14" customWidth="1"/>
    <col min="4102" max="4102" width="10.88671875" style="14" customWidth="1"/>
    <col min="4103" max="4103" width="11" style="14" customWidth="1"/>
    <col min="4104" max="4104" width="11.109375" style="14" customWidth="1"/>
    <col min="4105" max="4105" width="10.6640625" style="14" customWidth="1"/>
    <col min="4106" max="4352" width="8.88671875" style="14"/>
    <col min="4353" max="4353" width="5.88671875" style="14" customWidth="1"/>
    <col min="4354" max="4354" width="6.109375" style="14" customWidth="1"/>
    <col min="4355" max="4355" width="11.44140625" style="14" customWidth="1"/>
    <col min="4356" max="4356" width="15.88671875" style="14" customWidth="1"/>
    <col min="4357" max="4357" width="11.33203125" style="14" customWidth="1"/>
    <col min="4358" max="4358" width="10.88671875" style="14" customWidth="1"/>
    <col min="4359" max="4359" width="11" style="14" customWidth="1"/>
    <col min="4360" max="4360" width="11.109375" style="14" customWidth="1"/>
    <col min="4361" max="4361" width="10.6640625" style="14" customWidth="1"/>
    <col min="4362" max="4608" width="8.88671875" style="14"/>
    <col min="4609" max="4609" width="5.88671875" style="14" customWidth="1"/>
    <col min="4610" max="4610" width="6.109375" style="14" customWidth="1"/>
    <col min="4611" max="4611" width="11.44140625" style="14" customWidth="1"/>
    <col min="4612" max="4612" width="15.88671875" style="14" customWidth="1"/>
    <col min="4613" max="4613" width="11.33203125" style="14" customWidth="1"/>
    <col min="4614" max="4614" width="10.88671875" style="14" customWidth="1"/>
    <col min="4615" max="4615" width="11" style="14" customWidth="1"/>
    <col min="4616" max="4616" width="11.109375" style="14" customWidth="1"/>
    <col min="4617" max="4617" width="10.6640625" style="14" customWidth="1"/>
    <col min="4618" max="4864" width="8.88671875" style="14"/>
    <col min="4865" max="4865" width="5.88671875" style="14" customWidth="1"/>
    <col min="4866" max="4866" width="6.109375" style="14" customWidth="1"/>
    <col min="4867" max="4867" width="11.44140625" style="14" customWidth="1"/>
    <col min="4868" max="4868" width="15.88671875" style="14" customWidth="1"/>
    <col min="4869" max="4869" width="11.33203125" style="14" customWidth="1"/>
    <col min="4870" max="4870" width="10.88671875" style="14" customWidth="1"/>
    <col min="4871" max="4871" width="11" style="14" customWidth="1"/>
    <col min="4872" max="4872" width="11.109375" style="14" customWidth="1"/>
    <col min="4873" max="4873" width="10.6640625" style="14" customWidth="1"/>
    <col min="4874" max="5120" width="8.88671875" style="14"/>
    <col min="5121" max="5121" width="5.88671875" style="14" customWidth="1"/>
    <col min="5122" max="5122" width="6.109375" style="14" customWidth="1"/>
    <col min="5123" max="5123" width="11.44140625" style="14" customWidth="1"/>
    <col min="5124" max="5124" width="15.88671875" style="14" customWidth="1"/>
    <col min="5125" max="5125" width="11.33203125" style="14" customWidth="1"/>
    <col min="5126" max="5126" width="10.88671875" style="14" customWidth="1"/>
    <col min="5127" max="5127" width="11" style="14" customWidth="1"/>
    <col min="5128" max="5128" width="11.109375" style="14" customWidth="1"/>
    <col min="5129" max="5129" width="10.6640625" style="14" customWidth="1"/>
    <col min="5130" max="5376" width="8.88671875" style="14"/>
    <col min="5377" max="5377" width="5.88671875" style="14" customWidth="1"/>
    <col min="5378" max="5378" width="6.109375" style="14" customWidth="1"/>
    <col min="5379" max="5379" width="11.44140625" style="14" customWidth="1"/>
    <col min="5380" max="5380" width="15.88671875" style="14" customWidth="1"/>
    <col min="5381" max="5381" width="11.33203125" style="14" customWidth="1"/>
    <col min="5382" max="5382" width="10.88671875" style="14" customWidth="1"/>
    <col min="5383" max="5383" width="11" style="14" customWidth="1"/>
    <col min="5384" max="5384" width="11.109375" style="14" customWidth="1"/>
    <col min="5385" max="5385" width="10.6640625" style="14" customWidth="1"/>
    <col min="5386" max="5632" width="8.88671875" style="14"/>
    <col min="5633" max="5633" width="5.88671875" style="14" customWidth="1"/>
    <col min="5634" max="5634" width="6.109375" style="14" customWidth="1"/>
    <col min="5635" max="5635" width="11.44140625" style="14" customWidth="1"/>
    <col min="5636" max="5636" width="15.88671875" style="14" customWidth="1"/>
    <col min="5637" max="5637" width="11.33203125" style="14" customWidth="1"/>
    <col min="5638" max="5638" width="10.88671875" style="14" customWidth="1"/>
    <col min="5639" max="5639" width="11" style="14" customWidth="1"/>
    <col min="5640" max="5640" width="11.109375" style="14" customWidth="1"/>
    <col min="5641" max="5641" width="10.6640625" style="14" customWidth="1"/>
    <col min="5642" max="5888" width="8.88671875" style="14"/>
    <col min="5889" max="5889" width="5.88671875" style="14" customWidth="1"/>
    <col min="5890" max="5890" width="6.109375" style="14" customWidth="1"/>
    <col min="5891" max="5891" width="11.44140625" style="14" customWidth="1"/>
    <col min="5892" max="5892" width="15.88671875" style="14" customWidth="1"/>
    <col min="5893" max="5893" width="11.33203125" style="14" customWidth="1"/>
    <col min="5894" max="5894" width="10.88671875" style="14" customWidth="1"/>
    <col min="5895" max="5895" width="11" style="14" customWidth="1"/>
    <col min="5896" max="5896" width="11.109375" style="14" customWidth="1"/>
    <col min="5897" max="5897" width="10.6640625" style="14" customWidth="1"/>
    <col min="5898" max="6144" width="8.88671875" style="14"/>
    <col min="6145" max="6145" width="5.88671875" style="14" customWidth="1"/>
    <col min="6146" max="6146" width="6.109375" style="14" customWidth="1"/>
    <col min="6147" max="6147" width="11.44140625" style="14" customWidth="1"/>
    <col min="6148" max="6148" width="15.88671875" style="14" customWidth="1"/>
    <col min="6149" max="6149" width="11.33203125" style="14" customWidth="1"/>
    <col min="6150" max="6150" width="10.88671875" style="14" customWidth="1"/>
    <col min="6151" max="6151" width="11" style="14" customWidth="1"/>
    <col min="6152" max="6152" width="11.109375" style="14" customWidth="1"/>
    <col min="6153" max="6153" width="10.6640625" style="14" customWidth="1"/>
    <col min="6154" max="6400" width="8.88671875" style="14"/>
    <col min="6401" max="6401" width="5.88671875" style="14" customWidth="1"/>
    <col min="6402" max="6402" width="6.109375" style="14" customWidth="1"/>
    <col min="6403" max="6403" width="11.44140625" style="14" customWidth="1"/>
    <col min="6404" max="6404" width="15.88671875" style="14" customWidth="1"/>
    <col min="6405" max="6405" width="11.33203125" style="14" customWidth="1"/>
    <col min="6406" max="6406" width="10.88671875" style="14" customWidth="1"/>
    <col min="6407" max="6407" width="11" style="14" customWidth="1"/>
    <col min="6408" max="6408" width="11.109375" style="14" customWidth="1"/>
    <col min="6409" max="6409" width="10.6640625" style="14" customWidth="1"/>
    <col min="6410" max="6656" width="8.88671875" style="14"/>
    <col min="6657" max="6657" width="5.88671875" style="14" customWidth="1"/>
    <col min="6658" max="6658" width="6.109375" style="14" customWidth="1"/>
    <col min="6659" max="6659" width="11.44140625" style="14" customWidth="1"/>
    <col min="6660" max="6660" width="15.88671875" style="14" customWidth="1"/>
    <col min="6661" max="6661" width="11.33203125" style="14" customWidth="1"/>
    <col min="6662" max="6662" width="10.88671875" style="14" customWidth="1"/>
    <col min="6663" max="6663" width="11" style="14" customWidth="1"/>
    <col min="6664" max="6664" width="11.109375" style="14" customWidth="1"/>
    <col min="6665" max="6665" width="10.6640625" style="14" customWidth="1"/>
    <col min="6666" max="6912" width="8.88671875" style="14"/>
    <col min="6913" max="6913" width="5.88671875" style="14" customWidth="1"/>
    <col min="6914" max="6914" width="6.109375" style="14" customWidth="1"/>
    <col min="6915" max="6915" width="11.44140625" style="14" customWidth="1"/>
    <col min="6916" max="6916" width="15.88671875" style="14" customWidth="1"/>
    <col min="6917" max="6917" width="11.33203125" style="14" customWidth="1"/>
    <col min="6918" max="6918" width="10.88671875" style="14" customWidth="1"/>
    <col min="6919" max="6919" width="11" style="14" customWidth="1"/>
    <col min="6920" max="6920" width="11.109375" style="14" customWidth="1"/>
    <col min="6921" max="6921" width="10.6640625" style="14" customWidth="1"/>
    <col min="6922" max="7168" width="8.88671875" style="14"/>
    <col min="7169" max="7169" width="5.88671875" style="14" customWidth="1"/>
    <col min="7170" max="7170" width="6.109375" style="14" customWidth="1"/>
    <col min="7171" max="7171" width="11.44140625" style="14" customWidth="1"/>
    <col min="7172" max="7172" width="15.88671875" style="14" customWidth="1"/>
    <col min="7173" max="7173" width="11.33203125" style="14" customWidth="1"/>
    <col min="7174" max="7174" width="10.88671875" style="14" customWidth="1"/>
    <col min="7175" max="7175" width="11" style="14" customWidth="1"/>
    <col min="7176" max="7176" width="11.109375" style="14" customWidth="1"/>
    <col min="7177" max="7177" width="10.6640625" style="14" customWidth="1"/>
    <col min="7178" max="7424" width="8.88671875" style="14"/>
    <col min="7425" max="7425" width="5.88671875" style="14" customWidth="1"/>
    <col min="7426" max="7426" width="6.109375" style="14" customWidth="1"/>
    <col min="7427" max="7427" width="11.44140625" style="14" customWidth="1"/>
    <col min="7428" max="7428" width="15.88671875" style="14" customWidth="1"/>
    <col min="7429" max="7429" width="11.33203125" style="14" customWidth="1"/>
    <col min="7430" max="7430" width="10.88671875" style="14" customWidth="1"/>
    <col min="7431" max="7431" width="11" style="14" customWidth="1"/>
    <col min="7432" max="7432" width="11.109375" style="14" customWidth="1"/>
    <col min="7433" max="7433" width="10.6640625" style="14" customWidth="1"/>
    <col min="7434" max="7680" width="8.88671875" style="14"/>
    <col min="7681" max="7681" width="5.88671875" style="14" customWidth="1"/>
    <col min="7682" max="7682" width="6.109375" style="14" customWidth="1"/>
    <col min="7683" max="7683" width="11.44140625" style="14" customWidth="1"/>
    <col min="7684" max="7684" width="15.88671875" style="14" customWidth="1"/>
    <col min="7685" max="7685" width="11.33203125" style="14" customWidth="1"/>
    <col min="7686" max="7686" width="10.88671875" style="14" customWidth="1"/>
    <col min="7687" max="7687" width="11" style="14" customWidth="1"/>
    <col min="7688" max="7688" width="11.109375" style="14" customWidth="1"/>
    <col min="7689" max="7689" width="10.6640625" style="14" customWidth="1"/>
    <col min="7690" max="7936" width="8.88671875" style="14"/>
    <col min="7937" max="7937" width="5.88671875" style="14" customWidth="1"/>
    <col min="7938" max="7938" width="6.109375" style="14" customWidth="1"/>
    <col min="7939" max="7939" width="11.44140625" style="14" customWidth="1"/>
    <col min="7940" max="7940" width="15.88671875" style="14" customWidth="1"/>
    <col min="7941" max="7941" width="11.33203125" style="14" customWidth="1"/>
    <col min="7942" max="7942" width="10.88671875" style="14" customWidth="1"/>
    <col min="7943" max="7943" width="11" style="14" customWidth="1"/>
    <col min="7944" max="7944" width="11.109375" style="14" customWidth="1"/>
    <col min="7945" max="7945" width="10.6640625" style="14" customWidth="1"/>
    <col min="7946" max="8192" width="8.88671875" style="14"/>
    <col min="8193" max="8193" width="5.88671875" style="14" customWidth="1"/>
    <col min="8194" max="8194" width="6.109375" style="14" customWidth="1"/>
    <col min="8195" max="8195" width="11.44140625" style="14" customWidth="1"/>
    <col min="8196" max="8196" width="15.88671875" style="14" customWidth="1"/>
    <col min="8197" max="8197" width="11.33203125" style="14" customWidth="1"/>
    <col min="8198" max="8198" width="10.88671875" style="14" customWidth="1"/>
    <col min="8199" max="8199" width="11" style="14" customWidth="1"/>
    <col min="8200" max="8200" width="11.109375" style="14" customWidth="1"/>
    <col min="8201" max="8201" width="10.6640625" style="14" customWidth="1"/>
    <col min="8202" max="8448" width="8.88671875" style="14"/>
    <col min="8449" max="8449" width="5.88671875" style="14" customWidth="1"/>
    <col min="8450" max="8450" width="6.109375" style="14" customWidth="1"/>
    <col min="8451" max="8451" width="11.44140625" style="14" customWidth="1"/>
    <col min="8452" max="8452" width="15.88671875" style="14" customWidth="1"/>
    <col min="8453" max="8453" width="11.33203125" style="14" customWidth="1"/>
    <col min="8454" max="8454" width="10.88671875" style="14" customWidth="1"/>
    <col min="8455" max="8455" width="11" style="14" customWidth="1"/>
    <col min="8456" max="8456" width="11.109375" style="14" customWidth="1"/>
    <col min="8457" max="8457" width="10.6640625" style="14" customWidth="1"/>
    <col min="8458" max="8704" width="8.88671875" style="14"/>
    <col min="8705" max="8705" width="5.88671875" style="14" customWidth="1"/>
    <col min="8706" max="8706" width="6.109375" style="14" customWidth="1"/>
    <col min="8707" max="8707" width="11.44140625" style="14" customWidth="1"/>
    <col min="8708" max="8708" width="15.88671875" style="14" customWidth="1"/>
    <col min="8709" max="8709" width="11.33203125" style="14" customWidth="1"/>
    <col min="8710" max="8710" width="10.88671875" style="14" customWidth="1"/>
    <col min="8711" max="8711" width="11" style="14" customWidth="1"/>
    <col min="8712" max="8712" width="11.109375" style="14" customWidth="1"/>
    <col min="8713" max="8713" width="10.6640625" style="14" customWidth="1"/>
    <col min="8714" max="8960" width="8.88671875" style="14"/>
    <col min="8961" max="8961" width="5.88671875" style="14" customWidth="1"/>
    <col min="8962" max="8962" width="6.109375" style="14" customWidth="1"/>
    <col min="8963" max="8963" width="11.44140625" style="14" customWidth="1"/>
    <col min="8964" max="8964" width="15.88671875" style="14" customWidth="1"/>
    <col min="8965" max="8965" width="11.33203125" style="14" customWidth="1"/>
    <col min="8966" max="8966" width="10.88671875" style="14" customWidth="1"/>
    <col min="8967" max="8967" width="11" style="14" customWidth="1"/>
    <col min="8968" max="8968" width="11.109375" style="14" customWidth="1"/>
    <col min="8969" max="8969" width="10.6640625" style="14" customWidth="1"/>
    <col min="8970" max="9216" width="8.88671875" style="14"/>
    <col min="9217" max="9217" width="5.88671875" style="14" customWidth="1"/>
    <col min="9218" max="9218" width="6.109375" style="14" customWidth="1"/>
    <col min="9219" max="9219" width="11.44140625" style="14" customWidth="1"/>
    <col min="9220" max="9220" width="15.88671875" style="14" customWidth="1"/>
    <col min="9221" max="9221" width="11.33203125" style="14" customWidth="1"/>
    <col min="9222" max="9222" width="10.88671875" style="14" customWidth="1"/>
    <col min="9223" max="9223" width="11" style="14" customWidth="1"/>
    <col min="9224" max="9224" width="11.109375" style="14" customWidth="1"/>
    <col min="9225" max="9225" width="10.6640625" style="14" customWidth="1"/>
    <col min="9226" max="9472" width="8.88671875" style="14"/>
    <col min="9473" max="9473" width="5.88671875" style="14" customWidth="1"/>
    <col min="9474" max="9474" width="6.109375" style="14" customWidth="1"/>
    <col min="9475" max="9475" width="11.44140625" style="14" customWidth="1"/>
    <col min="9476" max="9476" width="15.88671875" style="14" customWidth="1"/>
    <col min="9477" max="9477" width="11.33203125" style="14" customWidth="1"/>
    <col min="9478" max="9478" width="10.88671875" style="14" customWidth="1"/>
    <col min="9479" max="9479" width="11" style="14" customWidth="1"/>
    <col min="9480" max="9480" width="11.109375" style="14" customWidth="1"/>
    <col min="9481" max="9481" width="10.6640625" style="14" customWidth="1"/>
    <col min="9482" max="9728" width="8.88671875" style="14"/>
    <col min="9729" max="9729" width="5.88671875" style="14" customWidth="1"/>
    <col min="9730" max="9730" width="6.109375" style="14" customWidth="1"/>
    <col min="9731" max="9731" width="11.44140625" style="14" customWidth="1"/>
    <col min="9732" max="9732" width="15.88671875" style="14" customWidth="1"/>
    <col min="9733" max="9733" width="11.33203125" style="14" customWidth="1"/>
    <col min="9734" max="9734" width="10.88671875" style="14" customWidth="1"/>
    <col min="9735" max="9735" width="11" style="14" customWidth="1"/>
    <col min="9736" max="9736" width="11.109375" style="14" customWidth="1"/>
    <col min="9737" max="9737" width="10.6640625" style="14" customWidth="1"/>
    <col min="9738" max="9984" width="8.88671875" style="14"/>
    <col min="9985" max="9985" width="5.88671875" style="14" customWidth="1"/>
    <col min="9986" max="9986" width="6.109375" style="14" customWidth="1"/>
    <col min="9987" max="9987" width="11.44140625" style="14" customWidth="1"/>
    <col min="9988" max="9988" width="15.88671875" style="14" customWidth="1"/>
    <col min="9989" max="9989" width="11.33203125" style="14" customWidth="1"/>
    <col min="9990" max="9990" width="10.88671875" style="14" customWidth="1"/>
    <col min="9991" max="9991" width="11" style="14" customWidth="1"/>
    <col min="9992" max="9992" width="11.109375" style="14" customWidth="1"/>
    <col min="9993" max="9993" width="10.6640625" style="14" customWidth="1"/>
    <col min="9994" max="10240" width="8.88671875" style="14"/>
    <col min="10241" max="10241" width="5.88671875" style="14" customWidth="1"/>
    <col min="10242" max="10242" width="6.109375" style="14" customWidth="1"/>
    <col min="10243" max="10243" width="11.44140625" style="14" customWidth="1"/>
    <col min="10244" max="10244" width="15.88671875" style="14" customWidth="1"/>
    <col min="10245" max="10245" width="11.33203125" style="14" customWidth="1"/>
    <col min="10246" max="10246" width="10.88671875" style="14" customWidth="1"/>
    <col min="10247" max="10247" width="11" style="14" customWidth="1"/>
    <col min="10248" max="10248" width="11.109375" style="14" customWidth="1"/>
    <col min="10249" max="10249" width="10.6640625" style="14" customWidth="1"/>
    <col min="10250" max="10496" width="8.88671875" style="14"/>
    <col min="10497" max="10497" width="5.88671875" style="14" customWidth="1"/>
    <col min="10498" max="10498" width="6.109375" style="14" customWidth="1"/>
    <col min="10499" max="10499" width="11.44140625" style="14" customWidth="1"/>
    <col min="10500" max="10500" width="15.88671875" style="14" customWidth="1"/>
    <col min="10501" max="10501" width="11.33203125" style="14" customWidth="1"/>
    <col min="10502" max="10502" width="10.88671875" style="14" customWidth="1"/>
    <col min="10503" max="10503" width="11" style="14" customWidth="1"/>
    <col min="10504" max="10504" width="11.109375" style="14" customWidth="1"/>
    <col min="10505" max="10505" width="10.6640625" style="14" customWidth="1"/>
    <col min="10506" max="10752" width="8.88671875" style="14"/>
    <col min="10753" max="10753" width="5.88671875" style="14" customWidth="1"/>
    <col min="10754" max="10754" width="6.109375" style="14" customWidth="1"/>
    <col min="10755" max="10755" width="11.44140625" style="14" customWidth="1"/>
    <col min="10756" max="10756" width="15.88671875" style="14" customWidth="1"/>
    <col min="10757" max="10757" width="11.33203125" style="14" customWidth="1"/>
    <col min="10758" max="10758" width="10.88671875" style="14" customWidth="1"/>
    <col min="10759" max="10759" width="11" style="14" customWidth="1"/>
    <col min="10760" max="10760" width="11.109375" style="14" customWidth="1"/>
    <col min="10761" max="10761" width="10.6640625" style="14" customWidth="1"/>
    <col min="10762" max="11008" width="8.88671875" style="14"/>
    <col min="11009" max="11009" width="5.88671875" style="14" customWidth="1"/>
    <col min="11010" max="11010" width="6.109375" style="14" customWidth="1"/>
    <col min="11011" max="11011" width="11.44140625" style="14" customWidth="1"/>
    <col min="11012" max="11012" width="15.88671875" style="14" customWidth="1"/>
    <col min="11013" max="11013" width="11.33203125" style="14" customWidth="1"/>
    <col min="11014" max="11014" width="10.88671875" style="14" customWidth="1"/>
    <col min="11015" max="11015" width="11" style="14" customWidth="1"/>
    <col min="11016" max="11016" width="11.109375" style="14" customWidth="1"/>
    <col min="11017" max="11017" width="10.6640625" style="14" customWidth="1"/>
    <col min="11018" max="11264" width="8.88671875" style="14"/>
    <col min="11265" max="11265" width="5.88671875" style="14" customWidth="1"/>
    <col min="11266" max="11266" width="6.109375" style="14" customWidth="1"/>
    <col min="11267" max="11267" width="11.44140625" style="14" customWidth="1"/>
    <col min="11268" max="11268" width="15.88671875" style="14" customWidth="1"/>
    <col min="11269" max="11269" width="11.33203125" style="14" customWidth="1"/>
    <col min="11270" max="11270" width="10.88671875" style="14" customWidth="1"/>
    <col min="11271" max="11271" width="11" style="14" customWidth="1"/>
    <col min="11272" max="11272" width="11.109375" style="14" customWidth="1"/>
    <col min="11273" max="11273" width="10.6640625" style="14" customWidth="1"/>
    <col min="11274" max="11520" width="8.88671875" style="14"/>
    <col min="11521" max="11521" width="5.88671875" style="14" customWidth="1"/>
    <col min="11522" max="11522" width="6.109375" style="14" customWidth="1"/>
    <col min="11523" max="11523" width="11.44140625" style="14" customWidth="1"/>
    <col min="11524" max="11524" width="15.88671875" style="14" customWidth="1"/>
    <col min="11525" max="11525" width="11.33203125" style="14" customWidth="1"/>
    <col min="11526" max="11526" width="10.88671875" style="14" customWidth="1"/>
    <col min="11527" max="11527" width="11" style="14" customWidth="1"/>
    <col min="11528" max="11528" width="11.109375" style="14" customWidth="1"/>
    <col min="11529" max="11529" width="10.6640625" style="14" customWidth="1"/>
    <col min="11530" max="11776" width="8.88671875" style="14"/>
    <col min="11777" max="11777" width="5.88671875" style="14" customWidth="1"/>
    <col min="11778" max="11778" width="6.109375" style="14" customWidth="1"/>
    <col min="11779" max="11779" width="11.44140625" style="14" customWidth="1"/>
    <col min="11780" max="11780" width="15.88671875" style="14" customWidth="1"/>
    <col min="11781" max="11781" width="11.33203125" style="14" customWidth="1"/>
    <col min="11782" max="11782" width="10.88671875" style="14" customWidth="1"/>
    <col min="11783" max="11783" width="11" style="14" customWidth="1"/>
    <col min="11784" max="11784" width="11.109375" style="14" customWidth="1"/>
    <col min="11785" max="11785" width="10.6640625" style="14" customWidth="1"/>
    <col min="11786" max="12032" width="8.88671875" style="14"/>
    <col min="12033" max="12033" width="5.88671875" style="14" customWidth="1"/>
    <col min="12034" max="12034" width="6.109375" style="14" customWidth="1"/>
    <col min="12035" max="12035" width="11.44140625" style="14" customWidth="1"/>
    <col min="12036" max="12036" width="15.88671875" style="14" customWidth="1"/>
    <col min="12037" max="12037" width="11.33203125" style="14" customWidth="1"/>
    <col min="12038" max="12038" width="10.88671875" style="14" customWidth="1"/>
    <col min="12039" max="12039" width="11" style="14" customWidth="1"/>
    <col min="12040" max="12040" width="11.109375" style="14" customWidth="1"/>
    <col min="12041" max="12041" width="10.6640625" style="14" customWidth="1"/>
    <col min="12042" max="12288" width="8.88671875" style="14"/>
    <col min="12289" max="12289" width="5.88671875" style="14" customWidth="1"/>
    <col min="12290" max="12290" width="6.109375" style="14" customWidth="1"/>
    <col min="12291" max="12291" width="11.44140625" style="14" customWidth="1"/>
    <col min="12292" max="12292" width="15.88671875" style="14" customWidth="1"/>
    <col min="12293" max="12293" width="11.33203125" style="14" customWidth="1"/>
    <col min="12294" max="12294" width="10.88671875" style="14" customWidth="1"/>
    <col min="12295" max="12295" width="11" style="14" customWidth="1"/>
    <col min="12296" max="12296" width="11.109375" style="14" customWidth="1"/>
    <col min="12297" max="12297" width="10.6640625" style="14" customWidth="1"/>
    <col min="12298" max="12544" width="8.88671875" style="14"/>
    <col min="12545" max="12545" width="5.88671875" style="14" customWidth="1"/>
    <col min="12546" max="12546" width="6.109375" style="14" customWidth="1"/>
    <col min="12547" max="12547" width="11.44140625" style="14" customWidth="1"/>
    <col min="12548" max="12548" width="15.88671875" style="14" customWidth="1"/>
    <col min="12549" max="12549" width="11.33203125" style="14" customWidth="1"/>
    <col min="12550" max="12550" width="10.88671875" style="14" customWidth="1"/>
    <col min="12551" max="12551" width="11" style="14" customWidth="1"/>
    <col min="12552" max="12552" width="11.109375" style="14" customWidth="1"/>
    <col min="12553" max="12553" width="10.6640625" style="14" customWidth="1"/>
    <col min="12554" max="12800" width="8.88671875" style="14"/>
    <col min="12801" max="12801" width="5.88671875" style="14" customWidth="1"/>
    <col min="12802" max="12802" width="6.109375" style="14" customWidth="1"/>
    <col min="12803" max="12803" width="11.44140625" style="14" customWidth="1"/>
    <col min="12804" max="12804" width="15.88671875" style="14" customWidth="1"/>
    <col min="12805" max="12805" width="11.33203125" style="14" customWidth="1"/>
    <col min="12806" max="12806" width="10.88671875" style="14" customWidth="1"/>
    <col min="12807" max="12807" width="11" style="14" customWidth="1"/>
    <col min="12808" max="12808" width="11.109375" style="14" customWidth="1"/>
    <col min="12809" max="12809" width="10.6640625" style="14" customWidth="1"/>
    <col min="12810" max="13056" width="8.88671875" style="14"/>
    <col min="13057" max="13057" width="5.88671875" style="14" customWidth="1"/>
    <col min="13058" max="13058" width="6.109375" style="14" customWidth="1"/>
    <col min="13059" max="13059" width="11.44140625" style="14" customWidth="1"/>
    <col min="13060" max="13060" width="15.88671875" style="14" customWidth="1"/>
    <col min="13061" max="13061" width="11.33203125" style="14" customWidth="1"/>
    <col min="13062" max="13062" width="10.88671875" style="14" customWidth="1"/>
    <col min="13063" max="13063" width="11" style="14" customWidth="1"/>
    <col min="13064" max="13064" width="11.109375" style="14" customWidth="1"/>
    <col min="13065" max="13065" width="10.6640625" style="14" customWidth="1"/>
    <col min="13066" max="13312" width="8.88671875" style="14"/>
    <col min="13313" max="13313" width="5.88671875" style="14" customWidth="1"/>
    <col min="13314" max="13314" width="6.109375" style="14" customWidth="1"/>
    <col min="13315" max="13315" width="11.44140625" style="14" customWidth="1"/>
    <col min="13316" max="13316" width="15.88671875" style="14" customWidth="1"/>
    <col min="13317" max="13317" width="11.33203125" style="14" customWidth="1"/>
    <col min="13318" max="13318" width="10.88671875" style="14" customWidth="1"/>
    <col min="13319" max="13319" width="11" style="14" customWidth="1"/>
    <col min="13320" max="13320" width="11.109375" style="14" customWidth="1"/>
    <col min="13321" max="13321" width="10.6640625" style="14" customWidth="1"/>
    <col min="13322" max="13568" width="8.88671875" style="14"/>
    <col min="13569" max="13569" width="5.88671875" style="14" customWidth="1"/>
    <col min="13570" max="13570" width="6.109375" style="14" customWidth="1"/>
    <col min="13571" max="13571" width="11.44140625" style="14" customWidth="1"/>
    <col min="13572" max="13572" width="15.88671875" style="14" customWidth="1"/>
    <col min="13573" max="13573" width="11.33203125" style="14" customWidth="1"/>
    <col min="13574" max="13574" width="10.88671875" style="14" customWidth="1"/>
    <col min="13575" max="13575" width="11" style="14" customWidth="1"/>
    <col min="13576" max="13576" width="11.109375" style="14" customWidth="1"/>
    <col min="13577" max="13577" width="10.6640625" style="14" customWidth="1"/>
    <col min="13578" max="13824" width="8.88671875" style="14"/>
    <col min="13825" max="13825" width="5.88671875" style="14" customWidth="1"/>
    <col min="13826" max="13826" width="6.109375" style="14" customWidth="1"/>
    <col min="13827" max="13827" width="11.44140625" style="14" customWidth="1"/>
    <col min="13828" max="13828" width="15.88671875" style="14" customWidth="1"/>
    <col min="13829" max="13829" width="11.33203125" style="14" customWidth="1"/>
    <col min="13830" max="13830" width="10.88671875" style="14" customWidth="1"/>
    <col min="13831" max="13831" width="11" style="14" customWidth="1"/>
    <col min="13832" max="13832" width="11.109375" style="14" customWidth="1"/>
    <col min="13833" max="13833" width="10.6640625" style="14" customWidth="1"/>
    <col min="13834" max="14080" width="8.88671875" style="14"/>
    <col min="14081" max="14081" width="5.88671875" style="14" customWidth="1"/>
    <col min="14082" max="14082" width="6.109375" style="14" customWidth="1"/>
    <col min="14083" max="14083" width="11.44140625" style="14" customWidth="1"/>
    <col min="14084" max="14084" width="15.88671875" style="14" customWidth="1"/>
    <col min="14085" max="14085" width="11.33203125" style="14" customWidth="1"/>
    <col min="14086" max="14086" width="10.88671875" style="14" customWidth="1"/>
    <col min="14087" max="14087" width="11" style="14" customWidth="1"/>
    <col min="14088" max="14088" width="11.109375" style="14" customWidth="1"/>
    <col min="14089" max="14089" width="10.6640625" style="14" customWidth="1"/>
    <col min="14090" max="14336" width="8.88671875" style="14"/>
    <col min="14337" max="14337" width="5.88671875" style="14" customWidth="1"/>
    <col min="14338" max="14338" width="6.109375" style="14" customWidth="1"/>
    <col min="14339" max="14339" width="11.44140625" style="14" customWidth="1"/>
    <col min="14340" max="14340" width="15.88671875" style="14" customWidth="1"/>
    <col min="14341" max="14341" width="11.33203125" style="14" customWidth="1"/>
    <col min="14342" max="14342" width="10.88671875" style="14" customWidth="1"/>
    <col min="14343" max="14343" width="11" style="14" customWidth="1"/>
    <col min="14344" max="14344" width="11.109375" style="14" customWidth="1"/>
    <col min="14345" max="14345" width="10.6640625" style="14" customWidth="1"/>
    <col min="14346" max="14592" width="8.88671875" style="14"/>
    <col min="14593" max="14593" width="5.88671875" style="14" customWidth="1"/>
    <col min="14594" max="14594" width="6.109375" style="14" customWidth="1"/>
    <col min="14595" max="14595" width="11.44140625" style="14" customWidth="1"/>
    <col min="14596" max="14596" width="15.88671875" style="14" customWidth="1"/>
    <col min="14597" max="14597" width="11.33203125" style="14" customWidth="1"/>
    <col min="14598" max="14598" width="10.88671875" style="14" customWidth="1"/>
    <col min="14599" max="14599" width="11" style="14" customWidth="1"/>
    <col min="14600" max="14600" width="11.109375" style="14" customWidth="1"/>
    <col min="14601" max="14601" width="10.6640625" style="14" customWidth="1"/>
    <col min="14602" max="14848" width="8.88671875" style="14"/>
    <col min="14849" max="14849" width="5.88671875" style="14" customWidth="1"/>
    <col min="14850" max="14850" width="6.109375" style="14" customWidth="1"/>
    <col min="14851" max="14851" width="11.44140625" style="14" customWidth="1"/>
    <col min="14852" max="14852" width="15.88671875" style="14" customWidth="1"/>
    <col min="14853" max="14853" width="11.33203125" style="14" customWidth="1"/>
    <col min="14854" max="14854" width="10.88671875" style="14" customWidth="1"/>
    <col min="14855" max="14855" width="11" style="14" customWidth="1"/>
    <col min="14856" max="14856" width="11.109375" style="14" customWidth="1"/>
    <col min="14857" max="14857" width="10.6640625" style="14" customWidth="1"/>
    <col min="14858" max="15104" width="8.88671875" style="14"/>
    <col min="15105" max="15105" width="5.88671875" style="14" customWidth="1"/>
    <col min="15106" max="15106" width="6.109375" style="14" customWidth="1"/>
    <col min="15107" max="15107" width="11.44140625" style="14" customWidth="1"/>
    <col min="15108" max="15108" width="15.88671875" style="14" customWidth="1"/>
    <col min="15109" max="15109" width="11.33203125" style="14" customWidth="1"/>
    <col min="15110" max="15110" width="10.88671875" style="14" customWidth="1"/>
    <col min="15111" max="15111" width="11" style="14" customWidth="1"/>
    <col min="15112" max="15112" width="11.109375" style="14" customWidth="1"/>
    <col min="15113" max="15113" width="10.6640625" style="14" customWidth="1"/>
    <col min="15114" max="15360" width="8.88671875" style="14"/>
    <col min="15361" max="15361" width="5.88671875" style="14" customWidth="1"/>
    <col min="15362" max="15362" width="6.109375" style="14" customWidth="1"/>
    <col min="15363" max="15363" width="11.44140625" style="14" customWidth="1"/>
    <col min="15364" max="15364" width="15.88671875" style="14" customWidth="1"/>
    <col min="15365" max="15365" width="11.33203125" style="14" customWidth="1"/>
    <col min="15366" max="15366" width="10.88671875" style="14" customWidth="1"/>
    <col min="15367" max="15367" width="11" style="14" customWidth="1"/>
    <col min="15368" max="15368" width="11.109375" style="14" customWidth="1"/>
    <col min="15369" max="15369" width="10.6640625" style="14" customWidth="1"/>
    <col min="15370" max="15616" width="8.88671875" style="14"/>
    <col min="15617" max="15617" width="5.88671875" style="14" customWidth="1"/>
    <col min="15618" max="15618" width="6.109375" style="14" customWidth="1"/>
    <col min="15619" max="15619" width="11.44140625" style="14" customWidth="1"/>
    <col min="15620" max="15620" width="15.88671875" style="14" customWidth="1"/>
    <col min="15621" max="15621" width="11.33203125" style="14" customWidth="1"/>
    <col min="15622" max="15622" width="10.88671875" style="14" customWidth="1"/>
    <col min="15623" max="15623" width="11" style="14" customWidth="1"/>
    <col min="15624" max="15624" width="11.109375" style="14" customWidth="1"/>
    <col min="15625" max="15625" width="10.6640625" style="14" customWidth="1"/>
    <col min="15626" max="15872" width="8.88671875" style="14"/>
    <col min="15873" max="15873" width="5.88671875" style="14" customWidth="1"/>
    <col min="15874" max="15874" width="6.109375" style="14" customWidth="1"/>
    <col min="15875" max="15875" width="11.44140625" style="14" customWidth="1"/>
    <col min="15876" max="15876" width="15.88671875" style="14" customWidth="1"/>
    <col min="15877" max="15877" width="11.33203125" style="14" customWidth="1"/>
    <col min="15878" max="15878" width="10.88671875" style="14" customWidth="1"/>
    <col min="15879" max="15879" width="11" style="14" customWidth="1"/>
    <col min="15880" max="15880" width="11.109375" style="14" customWidth="1"/>
    <col min="15881" max="15881" width="10.6640625" style="14" customWidth="1"/>
    <col min="15882" max="16128" width="8.88671875" style="14"/>
    <col min="16129" max="16129" width="5.88671875" style="14" customWidth="1"/>
    <col min="16130" max="16130" width="6.109375" style="14" customWidth="1"/>
    <col min="16131" max="16131" width="11.44140625" style="14" customWidth="1"/>
    <col min="16132" max="16132" width="15.88671875" style="14" customWidth="1"/>
    <col min="16133" max="16133" width="11.33203125" style="14" customWidth="1"/>
    <col min="16134" max="16134" width="10.88671875" style="14" customWidth="1"/>
    <col min="16135" max="16135" width="11" style="14" customWidth="1"/>
    <col min="16136" max="16136" width="11.109375" style="14" customWidth="1"/>
    <col min="16137" max="16137" width="10.6640625" style="14" customWidth="1"/>
    <col min="16138" max="16384" width="8.88671875" style="14"/>
  </cols>
  <sheetData>
    <row r="1" spans="1:9" ht="13.8" thickTop="1">
      <c r="A1" s="237" t="s">
        <v>73</v>
      </c>
      <c r="B1" s="238"/>
      <c r="C1" s="119" t="str">
        <f>CONCATENATE(cislostavby," ",nazevstavby)</f>
        <v>STL1807301 OPRAVA OBJEKTU NÁDRAŽNÍ 4</v>
      </c>
      <c r="D1" s="120"/>
      <c r="E1" s="121"/>
      <c r="F1" s="120"/>
      <c r="G1" s="11" t="s">
        <v>110</v>
      </c>
      <c r="H1" s="122" t="s">
        <v>111</v>
      </c>
      <c r="I1" s="123"/>
    </row>
    <row r="2" spans="1:9" ht="13.8" thickBot="1">
      <c r="A2" s="239" t="s">
        <v>74</v>
      </c>
      <c r="B2" s="240"/>
      <c r="C2" s="124" t="str">
        <f>CONCATENATE(cisloobjektu," ",nazevobjektu)</f>
        <v>SO 01.BP BOURACÍ PRÁCE</v>
      </c>
      <c r="D2" s="125"/>
      <c r="E2" s="126"/>
      <c r="F2" s="125"/>
      <c r="G2" s="241" t="s">
        <v>580</v>
      </c>
      <c r="H2" s="242"/>
      <c r="I2" s="243"/>
    </row>
    <row r="3" spans="1:9" ht="13.8" thickTop="1">
      <c r="A3" s="100"/>
      <c r="B3" s="100"/>
      <c r="C3" s="100"/>
      <c r="D3" s="100"/>
      <c r="E3" s="100"/>
      <c r="F3" s="89"/>
      <c r="G3" s="100"/>
      <c r="H3" s="100"/>
      <c r="I3" s="100"/>
    </row>
    <row r="4" spans="1:9" ht="19.5" customHeight="1">
      <c r="A4" s="127" t="s">
        <v>75</v>
      </c>
      <c r="B4" s="128"/>
      <c r="C4" s="128"/>
      <c r="D4" s="128"/>
      <c r="E4" s="129"/>
      <c r="F4" s="128"/>
      <c r="G4" s="128"/>
      <c r="H4" s="128"/>
      <c r="I4" s="128"/>
    </row>
    <row r="5" spans="1:9" ht="13.8" thickBot="1">
      <c r="A5" s="100"/>
      <c r="B5" s="100"/>
      <c r="C5" s="100"/>
      <c r="D5" s="100"/>
      <c r="E5" s="100"/>
      <c r="F5" s="100"/>
      <c r="G5" s="100"/>
      <c r="H5" s="100"/>
      <c r="I5" s="100"/>
    </row>
    <row r="6" spans="1:9" s="15" customFormat="1" ht="13.8" thickBot="1">
      <c r="A6" s="130"/>
      <c r="B6" s="131" t="s">
        <v>76</v>
      </c>
      <c r="C6" s="131"/>
      <c r="D6" s="132"/>
      <c r="E6" s="133" t="s">
        <v>3</v>
      </c>
      <c r="F6" s="134" t="s">
        <v>4</v>
      </c>
      <c r="G6" s="134" t="s">
        <v>21</v>
      </c>
      <c r="H6" s="134" t="s">
        <v>22</v>
      </c>
      <c r="I6" s="135" t="s">
        <v>58</v>
      </c>
    </row>
    <row r="7" spans="1:9" s="15" customFormat="1">
      <c r="A7" s="136" t="str">
        <f>[1]Položky!B7</f>
        <v>1</v>
      </c>
      <c r="B7" s="137" t="str">
        <f>[1]Položky!C7</f>
        <v>Zemní práce</v>
      </c>
      <c r="C7" s="89"/>
      <c r="D7" s="138"/>
      <c r="E7" s="139">
        <f>'BP - Položky'!G18</f>
        <v>0</v>
      </c>
      <c r="F7" s="140">
        <f>[1]Položky!BB18</f>
        <v>0</v>
      </c>
      <c r="G7" s="140">
        <f>[1]Položky!BC18</f>
        <v>0</v>
      </c>
      <c r="H7" s="140">
        <f>[1]Položky!BD18</f>
        <v>0</v>
      </c>
      <c r="I7" s="141">
        <f>[1]Položky!BE18</f>
        <v>0</v>
      </c>
    </row>
    <row r="8" spans="1:9" s="15" customFormat="1">
      <c r="A8" s="136" t="str">
        <f>[1]Položky!B19</f>
        <v>63</v>
      </c>
      <c r="B8" s="137" t="str">
        <f>[1]Položky!C19</f>
        <v>Podlahy a podlahové konstrukce</v>
      </c>
      <c r="C8" s="89"/>
      <c r="D8" s="138"/>
      <c r="E8" s="139">
        <f>'BP - Položky'!G32</f>
        <v>0</v>
      </c>
      <c r="F8" s="140">
        <f>[1]Položky!BB32</f>
        <v>0</v>
      </c>
      <c r="G8" s="140">
        <f>[1]Položky!BC32</f>
        <v>0</v>
      </c>
      <c r="H8" s="140">
        <f>[1]Položky!BD32</f>
        <v>0</v>
      </c>
      <c r="I8" s="141">
        <f>[1]Položky!BE32</f>
        <v>0</v>
      </c>
    </row>
    <row r="9" spans="1:9" s="15" customFormat="1">
      <c r="A9" s="136" t="str">
        <f>[1]Položky!B33</f>
        <v>9</v>
      </c>
      <c r="B9" s="137" t="str">
        <f>[1]Položky!C33</f>
        <v>Ostatní konstrukce, bourání</v>
      </c>
      <c r="C9" s="89"/>
      <c r="D9" s="138"/>
      <c r="E9" s="139">
        <f>'BP - Položky'!G38</f>
        <v>0</v>
      </c>
      <c r="F9" s="140">
        <f>[1]Položky!BB38</f>
        <v>0</v>
      </c>
      <c r="G9" s="140">
        <f>[1]Položky!BC38</f>
        <v>0</v>
      </c>
      <c r="H9" s="140">
        <f>[1]Položky!BD38</f>
        <v>0</v>
      </c>
      <c r="I9" s="141">
        <f>[1]Položky!BE38</f>
        <v>0</v>
      </c>
    </row>
    <row r="10" spans="1:9" s="15" customFormat="1">
      <c r="A10" s="136" t="str">
        <f>[1]Položky!B39</f>
        <v>94</v>
      </c>
      <c r="B10" s="137" t="str">
        <f>[1]Položky!C39</f>
        <v>Lešení a stavební výtahy</v>
      </c>
      <c r="C10" s="89"/>
      <c r="D10" s="138"/>
      <c r="E10" s="139">
        <f>'BP - Položky'!G44</f>
        <v>0</v>
      </c>
      <c r="F10" s="140">
        <f>[1]Položky!BB44</f>
        <v>0</v>
      </c>
      <c r="G10" s="140">
        <f>[1]Položky!BC44</f>
        <v>0</v>
      </c>
      <c r="H10" s="140">
        <f>[1]Položky!BD44</f>
        <v>0</v>
      </c>
      <c r="I10" s="141">
        <f>[1]Položky!BE44</f>
        <v>0</v>
      </c>
    </row>
    <row r="11" spans="1:9" s="15" customFormat="1">
      <c r="A11" s="136" t="str">
        <f>[1]Položky!B45</f>
        <v>95</v>
      </c>
      <c r="B11" s="137" t="str">
        <f>[1]Položky!C45</f>
        <v>Dokončovací konstrukce na pozemních stavbách</v>
      </c>
      <c r="C11" s="89"/>
      <c r="D11" s="138"/>
      <c r="E11" s="139">
        <f>'BP - Položky'!G47</f>
        <v>0</v>
      </c>
      <c r="F11" s="140">
        <f>[1]Položky!BB47</f>
        <v>0</v>
      </c>
      <c r="G11" s="140">
        <f>[1]Položky!BC47</f>
        <v>0</v>
      </c>
      <c r="H11" s="140">
        <f>[1]Položky!BD47</f>
        <v>0</v>
      </c>
      <c r="I11" s="141">
        <f>[1]Položky!BE47</f>
        <v>0</v>
      </c>
    </row>
    <row r="12" spans="1:9" s="15" customFormat="1">
      <c r="A12" s="136" t="str">
        <f>[1]Položky!B48</f>
        <v>96</v>
      </c>
      <c r="B12" s="137" t="str">
        <f>[1]Položky!C48</f>
        <v>Bourání konstrukcí</v>
      </c>
      <c r="C12" s="89"/>
      <c r="D12" s="138"/>
      <c r="E12" s="139">
        <f>'BP - Položky'!G305-I12</f>
        <v>0</v>
      </c>
      <c r="F12" s="140">
        <f>[1]Položky!BB305</f>
        <v>0</v>
      </c>
      <c r="G12" s="140">
        <f>[1]Položky!BC305</f>
        <v>0</v>
      </c>
      <c r="H12" s="140">
        <f>[1]Položky!BD305</f>
        <v>0</v>
      </c>
      <c r="I12" s="141">
        <f>'BP - Položky'!G302</f>
        <v>0</v>
      </c>
    </row>
    <row r="13" spans="1:9" s="15" customFormat="1">
      <c r="A13" s="136" t="str">
        <f>[1]Položky!B306</f>
        <v>97</v>
      </c>
      <c r="B13" s="137" t="str">
        <f>[1]Položky!C306</f>
        <v>Prorážení otvorů</v>
      </c>
      <c r="C13" s="89"/>
      <c r="D13" s="138"/>
      <c r="E13" s="139">
        <f>'BP - Položky'!G335</f>
        <v>0</v>
      </c>
      <c r="F13" s="140">
        <f>[1]Položky!BB335</f>
        <v>0</v>
      </c>
      <c r="G13" s="140">
        <f>[1]Položky!BC335</f>
        <v>0</v>
      </c>
      <c r="H13" s="140">
        <f>[1]Položky!BD335</f>
        <v>0</v>
      </c>
      <c r="I13" s="141">
        <f>[1]Položky!BE335</f>
        <v>0</v>
      </c>
    </row>
    <row r="14" spans="1:9" s="15" customFormat="1">
      <c r="A14" s="136" t="str">
        <f>[1]Položky!B336</f>
        <v>99</v>
      </c>
      <c r="B14" s="137" t="str">
        <f>[1]Položky!C336</f>
        <v>Staveništní přesun hmot</v>
      </c>
      <c r="C14" s="89"/>
      <c r="D14" s="138"/>
      <c r="E14" s="139">
        <f>'BP - Položky'!G338</f>
        <v>0</v>
      </c>
      <c r="F14" s="140">
        <f>[1]Položky!BB338</f>
        <v>0</v>
      </c>
      <c r="G14" s="140">
        <f>[1]Položky!BC338</f>
        <v>0</v>
      </c>
      <c r="H14" s="140">
        <f>[1]Položky!BD338</f>
        <v>0</v>
      </c>
      <c r="I14" s="141">
        <f>[1]Položky!BE338</f>
        <v>0</v>
      </c>
    </row>
    <row r="15" spans="1:9" s="15" customFormat="1">
      <c r="A15" s="136" t="str">
        <f>[1]Položky!B339</f>
        <v>712</v>
      </c>
      <c r="B15" s="137" t="str">
        <f>[1]Položky!C339</f>
        <v>Živičné krytiny</v>
      </c>
      <c r="C15" s="89"/>
      <c r="D15" s="138"/>
      <c r="E15" s="139">
        <f>[1]Položky!BA354</f>
        <v>0</v>
      </c>
      <c r="F15" s="140">
        <f>'BP - Položky'!G354</f>
        <v>0</v>
      </c>
      <c r="G15" s="140">
        <f>[1]Položky!BC354</f>
        <v>0</v>
      </c>
      <c r="H15" s="140">
        <f>[1]Položky!BD354</f>
        <v>0</v>
      </c>
      <c r="I15" s="141">
        <f>[1]Položky!BE354</f>
        <v>0</v>
      </c>
    </row>
    <row r="16" spans="1:9" s="15" customFormat="1">
      <c r="A16" s="136" t="str">
        <f>[1]Položky!B355</f>
        <v>713</v>
      </c>
      <c r="B16" s="137" t="str">
        <f>[1]Položky!C355</f>
        <v>Izolace tepelné</v>
      </c>
      <c r="C16" s="89"/>
      <c r="D16" s="138"/>
      <c r="E16" s="139">
        <f>[1]Položky!BA367</f>
        <v>0</v>
      </c>
      <c r="F16" s="140">
        <f>'BP - Položky'!G367</f>
        <v>0</v>
      </c>
      <c r="G16" s="140">
        <f>[1]Položky!BC367</f>
        <v>0</v>
      </c>
      <c r="H16" s="140">
        <f>[1]Položky!BD367</f>
        <v>0</v>
      </c>
      <c r="I16" s="141">
        <f>[1]Položky!BE367</f>
        <v>0</v>
      </c>
    </row>
    <row r="17" spans="1:57" s="15" customFormat="1">
      <c r="A17" s="136" t="str">
        <f>[1]Položky!B368</f>
        <v>725</v>
      </c>
      <c r="B17" s="137" t="str">
        <f>[1]Položky!C368</f>
        <v>Zařizovací předměty</v>
      </c>
      <c r="C17" s="89"/>
      <c r="D17" s="138"/>
      <c r="E17" s="139">
        <f>[1]Položky!BA373</f>
        <v>0</v>
      </c>
      <c r="F17" s="140">
        <f>'BP - Položky'!G373</f>
        <v>0</v>
      </c>
      <c r="G17" s="140">
        <f>[1]Položky!BC373</f>
        <v>0</v>
      </c>
      <c r="H17" s="140">
        <f>[1]Položky!BD373</f>
        <v>0</v>
      </c>
      <c r="I17" s="141">
        <f>[1]Položky!BE373</f>
        <v>0</v>
      </c>
    </row>
    <row r="18" spans="1:57" s="15" customFormat="1">
      <c r="A18" s="136" t="str">
        <f>[1]Položky!B374</f>
        <v>762</v>
      </c>
      <c r="B18" s="137" t="str">
        <f>[1]Položky!C374</f>
        <v>Konstrukce tesařské</v>
      </c>
      <c r="C18" s="89"/>
      <c r="D18" s="138"/>
      <c r="E18" s="139">
        <f>[1]Položky!BA390</f>
        <v>0</v>
      </c>
      <c r="F18" s="140">
        <f>'BP - Položky'!G390</f>
        <v>0</v>
      </c>
      <c r="G18" s="140">
        <f>[1]Položky!BC390</f>
        <v>0</v>
      </c>
      <c r="H18" s="140">
        <f>[1]Položky!BD390</f>
        <v>0</v>
      </c>
      <c r="I18" s="141">
        <f>[1]Položky!BE390</f>
        <v>0</v>
      </c>
    </row>
    <row r="19" spans="1:57" s="15" customFormat="1">
      <c r="A19" s="136" t="str">
        <f>[1]Položky!B391</f>
        <v>763</v>
      </c>
      <c r="B19" s="137" t="str">
        <f>[1]Položky!C391</f>
        <v>Dřevostavby</v>
      </c>
      <c r="C19" s="89"/>
      <c r="D19" s="138"/>
      <c r="E19" s="139">
        <f>[1]Položky!BA397</f>
        <v>0</v>
      </c>
      <c r="F19" s="140">
        <f>'BP - Položky'!G397</f>
        <v>0</v>
      </c>
      <c r="G19" s="140">
        <f>[1]Položky!BC397</f>
        <v>0</v>
      </c>
      <c r="H19" s="140">
        <f>[1]Položky!BD397</f>
        <v>0</v>
      </c>
      <c r="I19" s="141">
        <f>[1]Položky!BE397</f>
        <v>0</v>
      </c>
    </row>
    <row r="20" spans="1:57" s="15" customFormat="1">
      <c r="A20" s="136" t="str">
        <f>[1]Položky!B398</f>
        <v>764</v>
      </c>
      <c r="B20" s="137" t="str">
        <f>[1]Položky!C398</f>
        <v>Konstrukce klempířské</v>
      </c>
      <c r="C20" s="89"/>
      <c r="D20" s="138"/>
      <c r="E20" s="139">
        <f>[1]Položky!BA412</f>
        <v>0</v>
      </c>
      <c r="F20" s="140">
        <f>'BP - Položky'!G412</f>
        <v>0</v>
      </c>
      <c r="G20" s="140">
        <f>[1]Položky!BC412</f>
        <v>0</v>
      </c>
      <c r="H20" s="140">
        <f>[1]Položky!BD412</f>
        <v>0</v>
      </c>
      <c r="I20" s="141">
        <f>[1]Položky!BE412</f>
        <v>0</v>
      </c>
    </row>
    <row r="21" spans="1:57" s="15" customFormat="1">
      <c r="A21" s="136" t="str">
        <f>[1]Položky!B413</f>
        <v>766</v>
      </c>
      <c r="B21" s="137" t="str">
        <f>[1]Položky!C413</f>
        <v>Konstrukce truhlářské</v>
      </c>
      <c r="C21" s="89"/>
      <c r="D21" s="138"/>
      <c r="E21" s="139">
        <f>[1]Položky!BA419</f>
        <v>0</v>
      </c>
      <c r="F21" s="140">
        <f>'BP - Položky'!G419</f>
        <v>0</v>
      </c>
      <c r="G21" s="140">
        <f>[1]Položky!BC419</f>
        <v>0</v>
      </c>
      <c r="H21" s="140">
        <f>[1]Položky!BD419</f>
        <v>0</v>
      </c>
      <c r="I21" s="141">
        <f>[1]Položky!BE419</f>
        <v>0</v>
      </c>
    </row>
    <row r="22" spans="1:57" s="15" customFormat="1">
      <c r="A22" s="136" t="str">
        <f>[1]Položky!B420</f>
        <v>767</v>
      </c>
      <c r="B22" s="137" t="str">
        <f>[1]Položky!C420</f>
        <v>Konstrukce zámečnické</v>
      </c>
      <c r="C22" s="89"/>
      <c r="D22" s="138"/>
      <c r="E22" s="139">
        <f>[1]Položky!BA461</f>
        <v>0</v>
      </c>
      <c r="F22" s="140">
        <f>'BP - Položky'!G461</f>
        <v>0</v>
      </c>
      <c r="G22" s="140">
        <f>[1]Položky!BC461</f>
        <v>0</v>
      </c>
      <c r="H22" s="140">
        <f>[1]Položky!BD461</f>
        <v>0</v>
      </c>
      <c r="I22" s="141">
        <f>[1]Položky!BE461</f>
        <v>0</v>
      </c>
    </row>
    <row r="23" spans="1:57" s="15" customFormat="1">
      <c r="A23" s="136" t="str">
        <f>[1]Položky!B462</f>
        <v>775</v>
      </c>
      <c r="B23" s="137" t="str">
        <f>[1]Položky!C462</f>
        <v>Podlahy vlysové a parketové</v>
      </c>
      <c r="C23" s="89"/>
      <c r="D23" s="138"/>
      <c r="E23" s="139">
        <f>[1]Položky!BA467</f>
        <v>0</v>
      </c>
      <c r="F23" s="140">
        <f>'BP - Položky'!G467</f>
        <v>0</v>
      </c>
      <c r="G23" s="140">
        <f>[1]Položky!BC467</f>
        <v>0</v>
      </c>
      <c r="H23" s="140">
        <f>[1]Položky!BD467</f>
        <v>0</v>
      </c>
      <c r="I23" s="141">
        <f>[1]Položky!BE467</f>
        <v>0</v>
      </c>
    </row>
    <row r="24" spans="1:57" s="15" customFormat="1">
      <c r="A24" s="136" t="str">
        <f>[1]Položky!B468</f>
        <v>776</v>
      </c>
      <c r="B24" s="137" t="str">
        <f>[1]Položky!C468</f>
        <v>Podlahy povlakové</v>
      </c>
      <c r="C24" s="89"/>
      <c r="D24" s="138"/>
      <c r="E24" s="139">
        <f>[1]Položky!BA472</f>
        <v>0</v>
      </c>
      <c r="F24" s="140">
        <f>'BP - Položky'!G472</f>
        <v>0</v>
      </c>
      <c r="G24" s="140">
        <f>[1]Položky!BC472</f>
        <v>0</v>
      </c>
      <c r="H24" s="140">
        <f>[1]Položky!BD472</f>
        <v>0</v>
      </c>
      <c r="I24" s="141">
        <f>[1]Položky!BE472</f>
        <v>0</v>
      </c>
    </row>
    <row r="25" spans="1:57" s="15" customFormat="1">
      <c r="A25" s="136" t="str">
        <f>[1]Položky!B473</f>
        <v>M33</v>
      </c>
      <c r="B25" s="137" t="str">
        <f>[1]Položky!C473</f>
        <v>Montáže dopravních zařízení a vah-výtahy</v>
      </c>
      <c r="C25" s="89"/>
      <c r="D25" s="138"/>
      <c r="E25" s="139">
        <f>[1]Položky!BA475</f>
        <v>0</v>
      </c>
      <c r="F25" s="140">
        <f>[1]Položky!BB475</f>
        <v>0</v>
      </c>
      <c r="G25" s="140">
        <f>[1]Položky!BC475</f>
        <v>0</v>
      </c>
      <c r="H25" s="140">
        <f>'BP - Položky'!G475</f>
        <v>0</v>
      </c>
      <c r="I25" s="141">
        <f>[1]Položky!BE475</f>
        <v>0</v>
      </c>
    </row>
    <row r="26" spans="1:57" s="15" customFormat="1" ht="13.8" thickBot="1">
      <c r="A26" s="136" t="str">
        <f>[1]Položky!B476</f>
        <v>D96</v>
      </c>
      <c r="B26" s="137" t="str">
        <f>[1]Položky!C476</f>
        <v>Přesuny suti a vybouraných hmot</v>
      </c>
      <c r="C26" s="89"/>
      <c r="D26" s="138"/>
      <c r="E26" s="139">
        <f>'BP - Položky'!G484</f>
        <v>0</v>
      </c>
      <c r="F26" s="140">
        <f>[1]Položky!BB484</f>
        <v>0</v>
      </c>
      <c r="G26" s="140">
        <f>[1]Položky!BC484</f>
        <v>0</v>
      </c>
      <c r="H26" s="140">
        <f>[1]Položky!BD484</f>
        <v>0</v>
      </c>
      <c r="I26" s="141">
        <f>[1]Položky!BE484</f>
        <v>0</v>
      </c>
    </row>
    <row r="27" spans="1:57" s="148" customFormat="1" ht="13.8" thickBot="1">
      <c r="A27" s="142"/>
      <c r="B27" s="143" t="s">
        <v>77</v>
      </c>
      <c r="C27" s="143"/>
      <c r="D27" s="144"/>
      <c r="E27" s="145">
        <f>SUM(E7:E26)</f>
        <v>0</v>
      </c>
      <c r="F27" s="146">
        <f>SUM(F7:F26)</f>
        <v>0</v>
      </c>
      <c r="G27" s="146">
        <f>SUM(G7:G26)</f>
        <v>0</v>
      </c>
      <c r="H27" s="146">
        <f>SUM(H7:H26)</f>
        <v>0</v>
      </c>
      <c r="I27" s="147">
        <f>SUM(I7:I26)</f>
        <v>0</v>
      </c>
    </row>
    <row r="28" spans="1:57">
      <c r="A28" s="89"/>
      <c r="B28" s="89"/>
      <c r="C28" s="89"/>
      <c r="D28" s="89"/>
      <c r="E28" s="89"/>
      <c r="F28" s="89"/>
      <c r="G28" s="89"/>
      <c r="H28" s="89"/>
      <c r="I28" s="89"/>
    </row>
    <row r="29" spans="1:57" ht="19.5" customHeight="1">
      <c r="A29" s="128" t="s">
        <v>78</v>
      </c>
      <c r="B29" s="128"/>
      <c r="C29" s="128"/>
      <c r="D29" s="128"/>
      <c r="E29" s="128"/>
      <c r="F29" s="128"/>
      <c r="G29" s="149"/>
      <c r="H29" s="128"/>
      <c r="I29" s="128"/>
      <c r="BA29" s="64"/>
      <c r="BB29" s="64"/>
      <c r="BC29" s="64"/>
      <c r="BD29" s="64"/>
      <c r="BE29" s="64"/>
    </row>
    <row r="30" spans="1:57" ht="13.8" thickBot="1">
      <c r="A30" s="100"/>
      <c r="B30" s="100"/>
      <c r="C30" s="100"/>
      <c r="D30" s="100"/>
      <c r="E30" s="100"/>
      <c r="F30" s="100"/>
      <c r="G30" s="100"/>
      <c r="H30" s="100"/>
      <c r="I30" s="100"/>
    </row>
    <row r="31" spans="1:57">
      <c r="A31" s="94" t="s">
        <v>79</v>
      </c>
      <c r="B31" s="95"/>
      <c r="C31" s="95"/>
      <c r="D31" s="150"/>
      <c r="E31" s="151" t="s">
        <v>80</v>
      </c>
      <c r="F31" s="152" t="s">
        <v>5</v>
      </c>
      <c r="G31" s="153" t="s">
        <v>81</v>
      </c>
      <c r="H31" s="154"/>
      <c r="I31" s="155" t="s">
        <v>80</v>
      </c>
    </row>
    <row r="32" spans="1:57">
      <c r="A32" s="87" t="s">
        <v>112</v>
      </c>
      <c r="B32" s="78"/>
      <c r="C32" s="78"/>
      <c r="D32" s="156"/>
      <c r="E32" s="157">
        <v>0</v>
      </c>
      <c r="F32" s="158">
        <v>5</v>
      </c>
      <c r="G32" s="159">
        <f t="shared" ref="G32:G39" si="0">CHOOSE(BA32+1,HSV+PSV,HSV+PSV+Mont,HSV+PSV+Dodavka+Mont,HSV,PSV,Mont,Dodavka,Mont+Dodavka,0)</f>
        <v>0</v>
      </c>
      <c r="H32" s="160"/>
      <c r="I32" s="161">
        <f t="shared" ref="I32:I39" si="1">E32+F32*G32/100</f>
        <v>0</v>
      </c>
      <c r="BA32" s="14">
        <v>0</v>
      </c>
    </row>
    <row r="33" spans="1:53">
      <c r="A33" s="87" t="s">
        <v>113</v>
      </c>
      <c r="B33" s="78"/>
      <c r="C33" s="78"/>
      <c r="D33" s="156"/>
      <c r="E33" s="157">
        <v>0</v>
      </c>
      <c r="F33" s="158">
        <v>0</v>
      </c>
      <c r="G33" s="159">
        <f t="shared" si="0"/>
        <v>0</v>
      </c>
      <c r="H33" s="160"/>
      <c r="I33" s="161">
        <f t="shared" si="1"/>
        <v>0</v>
      </c>
      <c r="BA33" s="14">
        <v>0</v>
      </c>
    </row>
    <row r="34" spans="1:53">
      <c r="A34" s="87" t="s">
        <v>114</v>
      </c>
      <c r="B34" s="78"/>
      <c r="C34" s="78"/>
      <c r="D34" s="156"/>
      <c r="E34" s="157">
        <v>0</v>
      </c>
      <c r="F34" s="158">
        <v>0</v>
      </c>
      <c r="G34" s="159">
        <f t="shared" si="0"/>
        <v>0</v>
      </c>
      <c r="H34" s="160"/>
      <c r="I34" s="161">
        <f t="shared" si="1"/>
        <v>0</v>
      </c>
      <c r="BA34" s="14">
        <v>0</v>
      </c>
    </row>
    <row r="35" spans="1:53">
      <c r="A35" s="87" t="s">
        <v>82</v>
      </c>
      <c r="B35" s="78"/>
      <c r="C35" s="78"/>
      <c r="D35" s="156"/>
      <c r="E35" s="157">
        <v>0</v>
      </c>
      <c r="F35" s="158">
        <v>0</v>
      </c>
      <c r="G35" s="159">
        <f t="shared" si="0"/>
        <v>0</v>
      </c>
      <c r="H35" s="160"/>
      <c r="I35" s="161">
        <f t="shared" si="1"/>
        <v>0</v>
      </c>
      <c r="BA35" s="14">
        <v>0</v>
      </c>
    </row>
    <row r="36" spans="1:53">
      <c r="A36" s="87" t="s">
        <v>83</v>
      </c>
      <c r="B36" s="78"/>
      <c r="C36" s="78"/>
      <c r="D36" s="156"/>
      <c r="E36" s="157">
        <v>0</v>
      </c>
      <c r="F36" s="158">
        <v>2.5</v>
      </c>
      <c r="G36" s="159">
        <f t="shared" si="0"/>
        <v>0</v>
      </c>
      <c r="H36" s="160"/>
      <c r="I36" s="161">
        <f t="shared" si="1"/>
        <v>0</v>
      </c>
      <c r="BA36" s="14">
        <v>1</v>
      </c>
    </row>
    <row r="37" spans="1:53">
      <c r="A37" s="87" t="s">
        <v>115</v>
      </c>
      <c r="B37" s="78"/>
      <c r="C37" s="78"/>
      <c r="D37" s="156"/>
      <c r="E37" s="157">
        <v>0</v>
      </c>
      <c r="F37" s="158">
        <v>0</v>
      </c>
      <c r="G37" s="159">
        <f t="shared" si="0"/>
        <v>0</v>
      </c>
      <c r="H37" s="160"/>
      <c r="I37" s="161">
        <f t="shared" si="1"/>
        <v>0</v>
      </c>
      <c r="BA37" s="14">
        <v>1</v>
      </c>
    </row>
    <row r="38" spans="1:53">
      <c r="A38" s="87" t="s">
        <v>116</v>
      </c>
      <c r="B38" s="78"/>
      <c r="C38" s="78"/>
      <c r="D38" s="156"/>
      <c r="E38" s="157">
        <v>0</v>
      </c>
      <c r="F38" s="158">
        <v>0</v>
      </c>
      <c r="G38" s="159">
        <f t="shared" si="0"/>
        <v>0</v>
      </c>
      <c r="H38" s="160"/>
      <c r="I38" s="161">
        <f t="shared" si="1"/>
        <v>0</v>
      </c>
      <c r="BA38" s="14">
        <v>2</v>
      </c>
    </row>
    <row r="39" spans="1:53">
      <c r="A39" s="87" t="s">
        <v>117</v>
      </c>
      <c r="B39" s="78"/>
      <c r="C39" s="78"/>
      <c r="D39" s="156"/>
      <c r="E39" s="157">
        <v>0</v>
      </c>
      <c r="F39" s="158">
        <v>0</v>
      </c>
      <c r="G39" s="159">
        <f t="shared" si="0"/>
        <v>0</v>
      </c>
      <c r="H39" s="160"/>
      <c r="I39" s="161">
        <f t="shared" si="1"/>
        <v>0</v>
      </c>
      <c r="BA39" s="14">
        <v>2</v>
      </c>
    </row>
    <row r="40" spans="1:53" ht="13.8" thickBot="1">
      <c r="A40" s="162"/>
      <c r="B40" s="163" t="s">
        <v>84</v>
      </c>
      <c r="C40" s="164"/>
      <c r="D40" s="165"/>
      <c r="E40" s="166"/>
      <c r="F40" s="167"/>
      <c r="G40" s="167"/>
      <c r="H40" s="244">
        <f>SUM(I32:I39)</f>
        <v>0</v>
      </c>
      <c r="I40" s="245"/>
    </row>
    <row r="42" spans="1:53">
      <c r="B42" s="148"/>
      <c r="F42" s="168"/>
      <c r="G42" s="169"/>
      <c r="H42" s="169"/>
      <c r="I42" s="17"/>
    </row>
    <row r="43" spans="1:53">
      <c r="F43" s="168"/>
      <c r="G43" s="169"/>
      <c r="H43" s="169"/>
      <c r="I43" s="17"/>
    </row>
    <row r="44" spans="1:53">
      <c r="F44" s="168"/>
      <c r="G44" s="169"/>
      <c r="H44" s="169"/>
      <c r="I44" s="17"/>
    </row>
    <row r="45" spans="1:53">
      <c r="F45" s="168"/>
      <c r="G45" s="169"/>
      <c r="H45" s="169"/>
      <c r="I45" s="17"/>
    </row>
    <row r="46" spans="1:53">
      <c r="F46" s="168"/>
      <c r="G46" s="169"/>
      <c r="H46" s="169"/>
      <c r="I46" s="17"/>
    </row>
    <row r="47" spans="1:53">
      <c r="F47" s="168"/>
      <c r="G47" s="169"/>
      <c r="H47" s="169"/>
      <c r="I47" s="17"/>
    </row>
    <row r="48" spans="1:53">
      <c r="F48" s="168"/>
      <c r="G48" s="169"/>
      <c r="H48" s="169"/>
      <c r="I48" s="17"/>
    </row>
    <row r="49" spans="6:9">
      <c r="F49" s="168"/>
      <c r="G49" s="169"/>
      <c r="H49" s="169"/>
      <c r="I49" s="17"/>
    </row>
    <row r="50" spans="6:9">
      <c r="F50" s="168"/>
      <c r="G50" s="169"/>
      <c r="H50" s="169"/>
      <c r="I50" s="17"/>
    </row>
    <row r="51" spans="6:9">
      <c r="F51" s="168"/>
      <c r="G51" s="169"/>
      <c r="H51" s="169"/>
      <c r="I51" s="17"/>
    </row>
    <row r="52" spans="6:9">
      <c r="F52" s="168"/>
      <c r="G52" s="169"/>
      <c r="H52" s="169"/>
      <c r="I52" s="17"/>
    </row>
    <row r="53" spans="6:9">
      <c r="F53" s="168"/>
      <c r="G53" s="169"/>
      <c r="H53" s="169"/>
      <c r="I53" s="17"/>
    </row>
    <row r="54" spans="6:9">
      <c r="F54" s="168"/>
      <c r="G54" s="169"/>
      <c r="H54" s="169"/>
      <c r="I54" s="17"/>
    </row>
    <row r="55" spans="6:9">
      <c r="F55" s="168"/>
      <c r="G55" s="169"/>
      <c r="H55" s="169"/>
      <c r="I55" s="17"/>
    </row>
    <row r="56" spans="6:9">
      <c r="F56" s="168"/>
      <c r="G56" s="169"/>
      <c r="H56" s="169"/>
      <c r="I56" s="17"/>
    </row>
    <row r="57" spans="6:9">
      <c r="F57" s="168"/>
      <c r="G57" s="169"/>
      <c r="H57" s="169"/>
      <c r="I57" s="17"/>
    </row>
    <row r="58" spans="6:9">
      <c r="F58" s="168"/>
      <c r="G58" s="169"/>
      <c r="H58" s="169"/>
      <c r="I58" s="17"/>
    </row>
    <row r="59" spans="6:9">
      <c r="F59" s="168"/>
      <c r="G59" s="169"/>
      <c r="H59" s="169"/>
      <c r="I59" s="17"/>
    </row>
    <row r="60" spans="6:9">
      <c r="F60" s="168"/>
      <c r="G60" s="169"/>
      <c r="H60" s="169"/>
      <c r="I60" s="17"/>
    </row>
    <row r="61" spans="6:9">
      <c r="F61" s="168"/>
      <c r="G61" s="169"/>
      <c r="H61" s="169"/>
      <c r="I61" s="17"/>
    </row>
    <row r="62" spans="6:9">
      <c r="F62" s="168"/>
      <c r="G62" s="169"/>
      <c r="H62" s="169"/>
      <c r="I62" s="17"/>
    </row>
    <row r="63" spans="6:9">
      <c r="F63" s="168"/>
      <c r="G63" s="169"/>
      <c r="H63" s="169"/>
      <c r="I63" s="17"/>
    </row>
    <row r="64" spans="6:9">
      <c r="F64" s="168"/>
      <c r="G64" s="169"/>
      <c r="H64" s="169"/>
      <c r="I64" s="17"/>
    </row>
    <row r="65" spans="6:9">
      <c r="F65" s="168"/>
      <c r="G65" s="169"/>
      <c r="H65" s="169"/>
      <c r="I65" s="17"/>
    </row>
    <row r="66" spans="6:9">
      <c r="F66" s="168"/>
      <c r="G66" s="169"/>
      <c r="H66" s="169"/>
      <c r="I66" s="17"/>
    </row>
    <row r="67" spans="6:9">
      <c r="F67" s="168"/>
      <c r="G67" s="169"/>
      <c r="H67" s="169"/>
      <c r="I67" s="17"/>
    </row>
    <row r="68" spans="6:9">
      <c r="F68" s="168"/>
      <c r="G68" s="169"/>
      <c r="H68" s="169"/>
      <c r="I68" s="17"/>
    </row>
    <row r="69" spans="6:9">
      <c r="F69" s="168"/>
      <c r="G69" s="169"/>
      <c r="H69" s="169"/>
      <c r="I69" s="17"/>
    </row>
    <row r="70" spans="6:9">
      <c r="F70" s="168"/>
      <c r="G70" s="169"/>
      <c r="H70" s="169"/>
      <c r="I70" s="17"/>
    </row>
    <row r="71" spans="6:9">
      <c r="F71" s="168"/>
      <c r="G71" s="169"/>
      <c r="H71" s="169"/>
      <c r="I71" s="17"/>
    </row>
    <row r="72" spans="6:9">
      <c r="F72" s="168"/>
      <c r="G72" s="169"/>
      <c r="H72" s="169"/>
      <c r="I72" s="17"/>
    </row>
    <row r="73" spans="6:9">
      <c r="F73" s="168"/>
      <c r="G73" s="169"/>
      <c r="H73" s="169"/>
      <c r="I73" s="17"/>
    </row>
    <row r="74" spans="6:9">
      <c r="F74" s="168"/>
      <c r="G74" s="169"/>
      <c r="H74" s="169"/>
      <c r="I74" s="17"/>
    </row>
    <row r="75" spans="6:9">
      <c r="F75" s="168"/>
      <c r="G75" s="169"/>
      <c r="H75" s="169"/>
      <c r="I75" s="17"/>
    </row>
    <row r="76" spans="6:9">
      <c r="F76" s="168"/>
      <c r="G76" s="169"/>
      <c r="H76" s="169"/>
      <c r="I76" s="17"/>
    </row>
    <row r="77" spans="6:9">
      <c r="F77" s="168"/>
      <c r="G77" s="169"/>
      <c r="H77" s="169"/>
      <c r="I77" s="17"/>
    </row>
    <row r="78" spans="6:9">
      <c r="F78" s="168"/>
      <c r="G78" s="169"/>
      <c r="H78" s="169"/>
      <c r="I78" s="17"/>
    </row>
    <row r="79" spans="6:9">
      <c r="F79" s="168"/>
      <c r="G79" s="169"/>
      <c r="H79" s="169"/>
      <c r="I79" s="17"/>
    </row>
    <row r="80" spans="6:9">
      <c r="F80" s="168"/>
      <c r="G80" s="169"/>
      <c r="H80" s="169"/>
      <c r="I80" s="17"/>
    </row>
    <row r="81" spans="6:9">
      <c r="F81" s="168"/>
      <c r="G81" s="169"/>
      <c r="H81" s="169"/>
      <c r="I81" s="17"/>
    </row>
    <row r="82" spans="6:9">
      <c r="F82" s="168"/>
      <c r="G82" s="169"/>
      <c r="H82" s="169"/>
      <c r="I82" s="17"/>
    </row>
    <row r="83" spans="6:9">
      <c r="F83" s="168"/>
      <c r="G83" s="169"/>
      <c r="H83" s="169"/>
      <c r="I83" s="17"/>
    </row>
    <row r="84" spans="6:9">
      <c r="F84" s="168"/>
      <c r="G84" s="169"/>
      <c r="H84" s="169"/>
      <c r="I84" s="17"/>
    </row>
    <row r="85" spans="6:9">
      <c r="F85" s="168"/>
      <c r="G85" s="169"/>
      <c r="H85" s="169"/>
      <c r="I85" s="17"/>
    </row>
    <row r="86" spans="6:9">
      <c r="F86" s="168"/>
      <c r="G86" s="169"/>
      <c r="H86" s="169"/>
      <c r="I86" s="17"/>
    </row>
    <row r="87" spans="6:9">
      <c r="F87" s="168"/>
      <c r="G87" s="169"/>
      <c r="H87" s="169"/>
      <c r="I87" s="17"/>
    </row>
    <row r="88" spans="6:9">
      <c r="F88" s="168"/>
      <c r="G88" s="169"/>
      <c r="H88" s="169"/>
      <c r="I88" s="17"/>
    </row>
    <row r="89" spans="6:9">
      <c r="F89" s="168"/>
      <c r="G89" s="169"/>
      <c r="H89" s="169"/>
      <c r="I89" s="17"/>
    </row>
    <row r="90" spans="6:9">
      <c r="F90" s="168"/>
      <c r="G90" s="169"/>
      <c r="H90" s="169"/>
      <c r="I90" s="17"/>
    </row>
    <row r="91" spans="6:9">
      <c r="F91" s="168"/>
      <c r="G91" s="169"/>
      <c r="H91" s="169"/>
      <c r="I91" s="17"/>
    </row>
  </sheetData>
  <sheetProtection password="DCC9" sheet="1" objects="1" scenarios="1" selectLockedCells="1"/>
  <mergeCells count="4">
    <mergeCell ref="A1:B1"/>
    <mergeCell ref="A2:B2"/>
    <mergeCell ref="G2:I2"/>
    <mergeCell ref="H40:I40"/>
  </mergeCells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Z557"/>
  <sheetViews>
    <sheetView showGridLines="0" showZeros="0" view="pageBreakPreview" zoomScale="115" zoomScaleNormal="100" zoomScaleSheetLayoutView="115" workbookViewId="0">
      <selection activeCell="F46" sqref="F46"/>
    </sheetView>
  </sheetViews>
  <sheetFormatPr defaultColWidth="9.109375" defaultRowHeight="13.2"/>
  <cols>
    <col min="1" max="1" width="4.44140625" style="170" customWidth="1"/>
    <col min="2" max="2" width="11.5546875" style="170" customWidth="1"/>
    <col min="3" max="3" width="40.44140625" style="170" customWidth="1"/>
    <col min="4" max="4" width="5.5546875" style="170" customWidth="1"/>
    <col min="5" max="5" width="8.5546875" style="218" customWidth="1"/>
    <col min="6" max="6" width="9.88671875" style="170" customWidth="1"/>
    <col min="7" max="7" width="13.88671875" style="170" customWidth="1"/>
    <col min="8" max="11" width="9.109375" style="170"/>
    <col min="12" max="12" width="75.44140625" style="170" customWidth="1"/>
    <col min="13" max="13" width="45.33203125" style="170" customWidth="1"/>
    <col min="14" max="256" width="9.109375" style="170"/>
    <col min="257" max="257" width="4.44140625" style="170" customWidth="1"/>
    <col min="258" max="258" width="11.5546875" style="170" customWidth="1"/>
    <col min="259" max="259" width="40.44140625" style="170" customWidth="1"/>
    <col min="260" max="260" width="5.5546875" style="170" customWidth="1"/>
    <col min="261" max="261" width="8.5546875" style="170" customWidth="1"/>
    <col min="262" max="262" width="9.88671875" style="170" customWidth="1"/>
    <col min="263" max="263" width="13.88671875" style="170" customWidth="1"/>
    <col min="264" max="267" width="9.109375" style="170"/>
    <col min="268" max="268" width="75.44140625" style="170" customWidth="1"/>
    <col min="269" max="269" width="45.33203125" style="170" customWidth="1"/>
    <col min="270" max="512" width="9.109375" style="170"/>
    <col min="513" max="513" width="4.44140625" style="170" customWidth="1"/>
    <col min="514" max="514" width="11.5546875" style="170" customWidth="1"/>
    <col min="515" max="515" width="40.44140625" style="170" customWidth="1"/>
    <col min="516" max="516" width="5.5546875" style="170" customWidth="1"/>
    <col min="517" max="517" width="8.5546875" style="170" customWidth="1"/>
    <col min="518" max="518" width="9.88671875" style="170" customWidth="1"/>
    <col min="519" max="519" width="13.88671875" style="170" customWidth="1"/>
    <col min="520" max="523" width="9.109375" style="170"/>
    <col min="524" max="524" width="75.44140625" style="170" customWidth="1"/>
    <col min="525" max="525" width="45.33203125" style="170" customWidth="1"/>
    <col min="526" max="768" width="9.109375" style="170"/>
    <col min="769" max="769" width="4.44140625" style="170" customWidth="1"/>
    <col min="770" max="770" width="11.5546875" style="170" customWidth="1"/>
    <col min="771" max="771" width="40.44140625" style="170" customWidth="1"/>
    <col min="772" max="772" width="5.5546875" style="170" customWidth="1"/>
    <col min="773" max="773" width="8.5546875" style="170" customWidth="1"/>
    <col min="774" max="774" width="9.88671875" style="170" customWidth="1"/>
    <col min="775" max="775" width="13.88671875" style="170" customWidth="1"/>
    <col min="776" max="779" width="9.109375" style="170"/>
    <col min="780" max="780" width="75.44140625" style="170" customWidth="1"/>
    <col min="781" max="781" width="45.33203125" style="170" customWidth="1"/>
    <col min="782" max="1024" width="9.109375" style="170"/>
    <col min="1025" max="1025" width="4.44140625" style="170" customWidth="1"/>
    <col min="1026" max="1026" width="11.5546875" style="170" customWidth="1"/>
    <col min="1027" max="1027" width="40.44140625" style="170" customWidth="1"/>
    <col min="1028" max="1028" width="5.5546875" style="170" customWidth="1"/>
    <col min="1029" max="1029" width="8.5546875" style="170" customWidth="1"/>
    <col min="1030" max="1030" width="9.88671875" style="170" customWidth="1"/>
    <col min="1031" max="1031" width="13.88671875" style="170" customWidth="1"/>
    <col min="1032" max="1035" width="9.109375" style="170"/>
    <col min="1036" max="1036" width="75.44140625" style="170" customWidth="1"/>
    <col min="1037" max="1037" width="45.33203125" style="170" customWidth="1"/>
    <col min="1038" max="1280" width="9.109375" style="170"/>
    <col min="1281" max="1281" width="4.44140625" style="170" customWidth="1"/>
    <col min="1282" max="1282" width="11.5546875" style="170" customWidth="1"/>
    <col min="1283" max="1283" width="40.44140625" style="170" customWidth="1"/>
    <col min="1284" max="1284" width="5.5546875" style="170" customWidth="1"/>
    <col min="1285" max="1285" width="8.5546875" style="170" customWidth="1"/>
    <col min="1286" max="1286" width="9.88671875" style="170" customWidth="1"/>
    <col min="1287" max="1287" width="13.88671875" style="170" customWidth="1"/>
    <col min="1288" max="1291" width="9.109375" style="170"/>
    <col min="1292" max="1292" width="75.44140625" style="170" customWidth="1"/>
    <col min="1293" max="1293" width="45.33203125" style="170" customWidth="1"/>
    <col min="1294" max="1536" width="9.109375" style="170"/>
    <col min="1537" max="1537" width="4.44140625" style="170" customWidth="1"/>
    <col min="1538" max="1538" width="11.5546875" style="170" customWidth="1"/>
    <col min="1539" max="1539" width="40.44140625" style="170" customWidth="1"/>
    <col min="1540" max="1540" width="5.5546875" style="170" customWidth="1"/>
    <col min="1541" max="1541" width="8.5546875" style="170" customWidth="1"/>
    <col min="1542" max="1542" width="9.88671875" style="170" customWidth="1"/>
    <col min="1543" max="1543" width="13.88671875" style="170" customWidth="1"/>
    <col min="1544" max="1547" width="9.109375" style="170"/>
    <col min="1548" max="1548" width="75.44140625" style="170" customWidth="1"/>
    <col min="1549" max="1549" width="45.33203125" style="170" customWidth="1"/>
    <col min="1550" max="1792" width="9.109375" style="170"/>
    <col min="1793" max="1793" width="4.44140625" style="170" customWidth="1"/>
    <col min="1794" max="1794" width="11.5546875" style="170" customWidth="1"/>
    <col min="1795" max="1795" width="40.44140625" style="170" customWidth="1"/>
    <col min="1796" max="1796" width="5.5546875" style="170" customWidth="1"/>
    <col min="1797" max="1797" width="8.5546875" style="170" customWidth="1"/>
    <col min="1798" max="1798" width="9.88671875" style="170" customWidth="1"/>
    <col min="1799" max="1799" width="13.88671875" style="170" customWidth="1"/>
    <col min="1800" max="1803" width="9.109375" style="170"/>
    <col min="1804" max="1804" width="75.44140625" style="170" customWidth="1"/>
    <col min="1805" max="1805" width="45.33203125" style="170" customWidth="1"/>
    <col min="1806" max="2048" width="9.109375" style="170"/>
    <col min="2049" max="2049" width="4.44140625" style="170" customWidth="1"/>
    <col min="2050" max="2050" width="11.5546875" style="170" customWidth="1"/>
    <col min="2051" max="2051" width="40.44140625" style="170" customWidth="1"/>
    <col min="2052" max="2052" width="5.5546875" style="170" customWidth="1"/>
    <col min="2053" max="2053" width="8.5546875" style="170" customWidth="1"/>
    <col min="2054" max="2054" width="9.88671875" style="170" customWidth="1"/>
    <col min="2055" max="2055" width="13.88671875" style="170" customWidth="1"/>
    <col min="2056" max="2059" width="9.109375" style="170"/>
    <col min="2060" max="2060" width="75.44140625" style="170" customWidth="1"/>
    <col min="2061" max="2061" width="45.33203125" style="170" customWidth="1"/>
    <col min="2062" max="2304" width="9.109375" style="170"/>
    <col min="2305" max="2305" width="4.44140625" style="170" customWidth="1"/>
    <col min="2306" max="2306" width="11.5546875" style="170" customWidth="1"/>
    <col min="2307" max="2307" width="40.44140625" style="170" customWidth="1"/>
    <col min="2308" max="2308" width="5.5546875" style="170" customWidth="1"/>
    <col min="2309" max="2309" width="8.5546875" style="170" customWidth="1"/>
    <col min="2310" max="2310" width="9.88671875" style="170" customWidth="1"/>
    <col min="2311" max="2311" width="13.88671875" style="170" customWidth="1"/>
    <col min="2312" max="2315" width="9.109375" style="170"/>
    <col min="2316" max="2316" width="75.44140625" style="170" customWidth="1"/>
    <col min="2317" max="2317" width="45.33203125" style="170" customWidth="1"/>
    <col min="2318" max="2560" width="9.109375" style="170"/>
    <col min="2561" max="2561" width="4.44140625" style="170" customWidth="1"/>
    <col min="2562" max="2562" width="11.5546875" style="170" customWidth="1"/>
    <col min="2563" max="2563" width="40.44140625" style="170" customWidth="1"/>
    <col min="2564" max="2564" width="5.5546875" style="170" customWidth="1"/>
    <col min="2565" max="2565" width="8.5546875" style="170" customWidth="1"/>
    <col min="2566" max="2566" width="9.88671875" style="170" customWidth="1"/>
    <col min="2567" max="2567" width="13.88671875" style="170" customWidth="1"/>
    <col min="2568" max="2571" width="9.109375" style="170"/>
    <col min="2572" max="2572" width="75.44140625" style="170" customWidth="1"/>
    <col min="2573" max="2573" width="45.33203125" style="170" customWidth="1"/>
    <col min="2574" max="2816" width="9.109375" style="170"/>
    <col min="2817" max="2817" width="4.44140625" style="170" customWidth="1"/>
    <col min="2818" max="2818" width="11.5546875" style="170" customWidth="1"/>
    <col min="2819" max="2819" width="40.44140625" style="170" customWidth="1"/>
    <col min="2820" max="2820" width="5.5546875" style="170" customWidth="1"/>
    <col min="2821" max="2821" width="8.5546875" style="170" customWidth="1"/>
    <col min="2822" max="2822" width="9.88671875" style="170" customWidth="1"/>
    <col min="2823" max="2823" width="13.88671875" style="170" customWidth="1"/>
    <col min="2824" max="2827" width="9.109375" style="170"/>
    <col min="2828" max="2828" width="75.44140625" style="170" customWidth="1"/>
    <col min="2829" max="2829" width="45.33203125" style="170" customWidth="1"/>
    <col min="2830" max="3072" width="9.109375" style="170"/>
    <col min="3073" max="3073" width="4.44140625" style="170" customWidth="1"/>
    <col min="3074" max="3074" width="11.5546875" style="170" customWidth="1"/>
    <col min="3075" max="3075" width="40.44140625" style="170" customWidth="1"/>
    <col min="3076" max="3076" width="5.5546875" style="170" customWidth="1"/>
    <col min="3077" max="3077" width="8.5546875" style="170" customWidth="1"/>
    <col min="3078" max="3078" width="9.88671875" style="170" customWidth="1"/>
    <col min="3079" max="3079" width="13.88671875" style="170" customWidth="1"/>
    <col min="3080" max="3083" width="9.109375" style="170"/>
    <col min="3084" max="3084" width="75.44140625" style="170" customWidth="1"/>
    <col min="3085" max="3085" width="45.33203125" style="170" customWidth="1"/>
    <col min="3086" max="3328" width="9.109375" style="170"/>
    <col min="3329" max="3329" width="4.44140625" style="170" customWidth="1"/>
    <col min="3330" max="3330" width="11.5546875" style="170" customWidth="1"/>
    <col min="3331" max="3331" width="40.44140625" style="170" customWidth="1"/>
    <col min="3332" max="3332" width="5.5546875" style="170" customWidth="1"/>
    <col min="3333" max="3333" width="8.5546875" style="170" customWidth="1"/>
    <col min="3334" max="3334" width="9.88671875" style="170" customWidth="1"/>
    <col min="3335" max="3335" width="13.88671875" style="170" customWidth="1"/>
    <col min="3336" max="3339" width="9.109375" style="170"/>
    <col min="3340" max="3340" width="75.44140625" style="170" customWidth="1"/>
    <col min="3341" max="3341" width="45.33203125" style="170" customWidth="1"/>
    <col min="3342" max="3584" width="9.109375" style="170"/>
    <col min="3585" max="3585" width="4.44140625" style="170" customWidth="1"/>
    <col min="3586" max="3586" width="11.5546875" style="170" customWidth="1"/>
    <col min="3587" max="3587" width="40.44140625" style="170" customWidth="1"/>
    <col min="3588" max="3588" width="5.5546875" style="170" customWidth="1"/>
    <col min="3589" max="3589" width="8.5546875" style="170" customWidth="1"/>
    <col min="3590" max="3590" width="9.88671875" style="170" customWidth="1"/>
    <col min="3591" max="3591" width="13.88671875" style="170" customWidth="1"/>
    <col min="3592" max="3595" width="9.109375" style="170"/>
    <col min="3596" max="3596" width="75.44140625" style="170" customWidth="1"/>
    <col min="3597" max="3597" width="45.33203125" style="170" customWidth="1"/>
    <col min="3598" max="3840" width="9.109375" style="170"/>
    <col min="3841" max="3841" width="4.44140625" style="170" customWidth="1"/>
    <col min="3842" max="3842" width="11.5546875" style="170" customWidth="1"/>
    <col min="3843" max="3843" width="40.44140625" style="170" customWidth="1"/>
    <col min="3844" max="3844" width="5.5546875" style="170" customWidth="1"/>
    <col min="3845" max="3845" width="8.5546875" style="170" customWidth="1"/>
    <col min="3846" max="3846" width="9.88671875" style="170" customWidth="1"/>
    <col min="3847" max="3847" width="13.88671875" style="170" customWidth="1"/>
    <col min="3848" max="3851" width="9.109375" style="170"/>
    <col min="3852" max="3852" width="75.44140625" style="170" customWidth="1"/>
    <col min="3853" max="3853" width="45.33203125" style="170" customWidth="1"/>
    <col min="3854" max="4096" width="9.109375" style="170"/>
    <col min="4097" max="4097" width="4.44140625" style="170" customWidth="1"/>
    <col min="4098" max="4098" width="11.5546875" style="170" customWidth="1"/>
    <col min="4099" max="4099" width="40.44140625" style="170" customWidth="1"/>
    <col min="4100" max="4100" width="5.5546875" style="170" customWidth="1"/>
    <col min="4101" max="4101" width="8.5546875" style="170" customWidth="1"/>
    <col min="4102" max="4102" width="9.88671875" style="170" customWidth="1"/>
    <col min="4103" max="4103" width="13.88671875" style="170" customWidth="1"/>
    <col min="4104" max="4107" width="9.109375" style="170"/>
    <col min="4108" max="4108" width="75.44140625" style="170" customWidth="1"/>
    <col min="4109" max="4109" width="45.33203125" style="170" customWidth="1"/>
    <col min="4110" max="4352" width="9.109375" style="170"/>
    <col min="4353" max="4353" width="4.44140625" style="170" customWidth="1"/>
    <col min="4354" max="4354" width="11.5546875" style="170" customWidth="1"/>
    <col min="4355" max="4355" width="40.44140625" style="170" customWidth="1"/>
    <col min="4356" max="4356" width="5.5546875" style="170" customWidth="1"/>
    <col min="4357" max="4357" width="8.5546875" style="170" customWidth="1"/>
    <col min="4358" max="4358" width="9.88671875" style="170" customWidth="1"/>
    <col min="4359" max="4359" width="13.88671875" style="170" customWidth="1"/>
    <col min="4360" max="4363" width="9.109375" style="170"/>
    <col min="4364" max="4364" width="75.44140625" style="170" customWidth="1"/>
    <col min="4365" max="4365" width="45.33203125" style="170" customWidth="1"/>
    <col min="4366" max="4608" width="9.109375" style="170"/>
    <col min="4609" max="4609" width="4.44140625" style="170" customWidth="1"/>
    <col min="4610" max="4610" width="11.5546875" style="170" customWidth="1"/>
    <col min="4611" max="4611" width="40.44140625" style="170" customWidth="1"/>
    <col min="4612" max="4612" width="5.5546875" style="170" customWidth="1"/>
    <col min="4613" max="4613" width="8.5546875" style="170" customWidth="1"/>
    <col min="4614" max="4614" width="9.88671875" style="170" customWidth="1"/>
    <col min="4615" max="4615" width="13.88671875" style="170" customWidth="1"/>
    <col min="4616" max="4619" width="9.109375" style="170"/>
    <col min="4620" max="4620" width="75.44140625" style="170" customWidth="1"/>
    <col min="4621" max="4621" width="45.33203125" style="170" customWidth="1"/>
    <col min="4622" max="4864" width="9.109375" style="170"/>
    <col min="4865" max="4865" width="4.44140625" style="170" customWidth="1"/>
    <col min="4866" max="4866" width="11.5546875" style="170" customWidth="1"/>
    <col min="4867" max="4867" width="40.44140625" style="170" customWidth="1"/>
    <col min="4868" max="4868" width="5.5546875" style="170" customWidth="1"/>
    <col min="4869" max="4869" width="8.5546875" style="170" customWidth="1"/>
    <col min="4870" max="4870" width="9.88671875" style="170" customWidth="1"/>
    <col min="4871" max="4871" width="13.88671875" style="170" customWidth="1"/>
    <col min="4872" max="4875" width="9.109375" style="170"/>
    <col min="4876" max="4876" width="75.44140625" style="170" customWidth="1"/>
    <col min="4877" max="4877" width="45.33203125" style="170" customWidth="1"/>
    <col min="4878" max="5120" width="9.109375" style="170"/>
    <col min="5121" max="5121" width="4.44140625" style="170" customWidth="1"/>
    <col min="5122" max="5122" width="11.5546875" style="170" customWidth="1"/>
    <col min="5123" max="5123" width="40.44140625" style="170" customWidth="1"/>
    <col min="5124" max="5124" width="5.5546875" style="170" customWidth="1"/>
    <col min="5125" max="5125" width="8.5546875" style="170" customWidth="1"/>
    <col min="5126" max="5126" width="9.88671875" style="170" customWidth="1"/>
    <col min="5127" max="5127" width="13.88671875" style="170" customWidth="1"/>
    <col min="5128" max="5131" width="9.109375" style="170"/>
    <col min="5132" max="5132" width="75.44140625" style="170" customWidth="1"/>
    <col min="5133" max="5133" width="45.33203125" style="170" customWidth="1"/>
    <col min="5134" max="5376" width="9.109375" style="170"/>
    <col min="5377" max="5377" width="4.44140625" style="170" customWidth="1"/>
    <col min="5378" max="5378" width="11.5546875" style="170" customWidth="1"/>
    <col min="5379" max="5379" width="40.44140625" style="170" customWidth="1"/>
    <col min="5380" max="5380" width="5.5546875" style="170" customWidth="1"/>
    <col min="5381" max="5381" width="8.5546875" style="170" customWidth="1"/>
    <col min="5382" max="5382" width="9.88671875" style="170" customWidth="1"/>
    <col min="5383" max="5383" width="13.88671875" style="170" customWidth="1"/>
    <col min="5384" max="5387" width="9.109375" style="170"/>
    <col min="5388" max="5388" width="75.44140625" style="170" customWidth="1"/>
    <col min="5389" max="5389" width="45.33203125" style="170" customWidth="1"/>
    <col min="5390" max="5632" width="9.109375" style="170"/>
    <col min="5633" max="5633" width="4.44140625" style="170" customWidth="1"/>
    <col min="5634" max="5634" width="11.5546875" style="170" customWidth="1"/>
    <col min="5635" max="5635" width="40.44140625" style="170" customWidth="1"/>
    <col min="5636" max="5636" width="5.5546875" style="170" customWidth="1"/>
    <col min="5637" max="5637" width="8.5546875" style="170" customWidth="1"/>
    <col min="5638" max="5638" width="9.88671875" style="170" customWidth="1"/>
    <col min="5639" max="5639" width="13.88671875" style="170" customWidth="1"/>
    <col min="5640" max="5643" width="9.109375" style="170"/>
    <col min="5644" max="5644" width="75.44140625" style="170" customWidth="1"/>
    <col min="5645" max="5645" width="45.33203125" style="170" customWidth="1"/>
    <col min="5646" max="5888" width="9.109375" style="170"/>
    <col min="5889" max="5889" width="4.44140625" style="170" customWidth="1"/>
    <col min="5890" max="5890" width="11.5546875" style="170" customWidth="1"/>
    <col min="5891" max="5891" width="40.44140625" style="170" customWidth="1"/>
    <col min="5892" max="5892" width="5.5546875" style="170" customWidth="1"/>
    <col min="5893" max="5893" width="8.5546875" style="170" customWidth="1"/>
    <col min="5894" max="5894" width="9.88671875" style="170" customWidth="1"/>
    <col min="5895" max="5895" width="13.88671875" style="170" customWidth="1"/>
    <col min="5896" max="5899" width="9.109375" style="170"/>
    <col min="5900" max="5900" width="75.44140625" style="170" customWidth="1"/>
    <col min="5901" max="5901" width="45.33203125" style="170" customWidth="1"/>
    <col min="5902" max="6144" width="9.109375" style="170"/>
    <col min="6145" max="6145" width="4.44140625" style="170" customWidth="1"/>
    <col min="6146" max="6146" width="11.5546875" style="170" customWidth="1"/>
    <col min="6147" max="6147" width="40.44140625" style="170" customWidth="1"/>
    <col min="6148" max="6148" width="5.5546875" style="170" customWidth="1"/>
    <col min="6149" max="6149" width="8.5546875" style="170" customWidth="1"/>
    <col min="6150" max="6150" width="9.88671875" style="170" customWidth="1"/>
    <col min="6151" max="6151" width="13.88671875" style="170" customWidth="1"/>
    <col min="6152" max="6155" width="9.109375" style="170"/>
    <col min="6156" max="6156" width="75.44140625" style="170" customWidth="1"/>
    <col min="6157" max="6157" width="45.33203125" style="170" customWidth="1"/>
    <col min="6158" max="6400" width="9.109375" style="170"/>
    <col min="6401" max="6401" width="4.44140625" style="170" customWidth="1"/>
    <col min="6402" max="6402" width="11.5546875" style="170" customWidth="1"/>
    <col min="6403" max="6403" width="40.44140625" style="170" customWidth="1"/>
    <col min="6404" max="6404" width="5.5546875" style="170" customWidth="1"/>
    <col min="6405" max="6405" width="8.5546875" style="170" customWidth="1"/>
    <col min="6406" max="6406" width="9.88671875" style="170" customWidth="1"/>
    <col min="6407" max="6407" width="13.88671875" style="170" customWidth="1"/>
    <col min="6408" max="6411" width="9.109375" style="170"/>
    <col min="6412" max="6412" width="75.44140625" style="170" customWidth="1"/>
    <col min="6413" max="6413" width="45.33203125" style="170" customWidth="1"/>
    <col min="6414" max="6656" width="9.109375" style="170"/>
    <col min="6657" max="6657" width="4.44140625" style="170" customWidth="1"/>
    <col min="6658" max="6658" width="11.5546875" style="170" customWidth="1"/>
    <col min="6659" max="6659" width="40.44140625" style="170" customWidth="1"/>
    <col min="6660" max="6660" width="5.5546875" style="170" customWidth="1"/>
    <col min="6661" max="6661" width="8.5546875" style="170" customWidth="1"/>
    <col min="6662" max="6662" width="9.88671875" style="170" customWidth="1"/>
    <col min="6663" max="6663" width="13.88671875" style="170" customWidth="1"/>
    <col min="6664" max="6667" width="9.109375" style="170"/>
    <col min="6668" max="6668" width="75.44140625" style="170" customWidth="1"/>
    <col min="6669" max="6669" width="45.33203125" style="170" customWidth="1"/>
    <col min="6670" max="6912" width="9.109375" style="170"/>
    <col min="6913" max="6913" width="4.44140625" style="170" customWidth="1"/>
    <col min="6914" max="6914" width="11.5546875" style="170" customWidth="1"/>
    <col min="6915" max="6915" width="40.44140625" style="170" customWidth="1"/>
    <col min="6916" max="6916" width="5.5546875" style="170" customWidth="1"/>
    <col min="6917" max="6917" width="8.5546875" style="170" customWidth="1"/>
    <col min="6918" max="6918" width="9.88671875" style="170" customWidth="1"/>
    <col min="6919" max="6919" width="13.88671875" style="170" customWidth="1"/>
    <col min="6920" max="6923" width="9.109375" style="170"/>
    <col min="6924" max="6924" width="75.44140625" style="170" customWidth="1"/>
    <col min="6925" max="6925" width="45.33203125" style="170" customWidth="1"/>
    <col min="6926" max="7168" width="9.109375" style="170"/>
    <col min="7169" max="7169" width="4.44140625" style="170" customWidth="1"/>
    <col min="7170" max="7170" width="11.5546875" style="170" customWidth="1"/>
    <col min="7171" max="7171" width="40.44140625" style="170" customWidth="1"/>
    <col min="7172" max="7172" width="5.5546875" style="170" customWidth="1"/>
    <col min="7173" max="7173" width="8.5546875" style="170" customWidth="1"/>
    <col min="7174" max="7174" width="9.88671875" style="170" customWidth="1"/>
    <col min="7175" max="7175" width="13.88671875" style="170" customWidth="1"/>
    <col min="7176" max="7179" width="9.109375" style="170"/>
    <col min="7180" max="7180" width="75.44140625" style="170" customWidth="1"/>
    <col min="7181" max="7181" width="45.33203125" style="170" customWidth="1"/>
    <col min="7182" max="7424" width="9.109375" style="170"/>
    <col min="7425" max="7425" width="4.44140625" style="170" customWidth="1"/>
    <col min="7426" max="7426" width="11.5546875" style="170" customWidth="1"/>
    <col min="7427" max="7427" width="40.44140625" style="170" customWidth="1"/>
    <col min="7428" max="7428" width="5.5546875" style="170" customWidth="1"/>
    <col min="7429" max="7429" width="8.5546875" style="170" customWidth="1"/>
    <col min="7430" max="7430" width="9.88671875" style="170" customWidth="1"/>
    <col min="7431" max="7431" width="13.88671875" style="170" customWidth="1"/>
    <col min="7432" max="7435" width="9.109375" style="170"/>
    <col min="7436" max="7436" width="75.44140625" style="170" customWidth="1"/>
    <col min="7437" max="7437" width="45.33203125" style="170" customWidth="1"/>
    <col min="7438" max="7680" width="9.109375" style="170"/>
    <col min="7681" max="7681" width="4.44140625" style="170" customWidth="1"/>
    <col min="7682" max="7682" width="11.5546875" style="170" customWidth="1"/>
    <col min="7683" max="7683" width="40.44140625" style="170" customWidth="1"/>
    <col min="7684" max="7684" width="5.5546875" style="170" customWidth="1"/>
    <col min="7685" max="7685" width="8.5546875" style="170" customWidth="1"/>
    <col min="7686" max="7686" width="9.88671875" style="170" customWidth="1"/>
    <col min="7687" max="7687" width="13.88671875" style="170" customWidth="1"/>
    <col min="7688" max="7691" width="9.109375" style="170"/>
    <col min="7692" max="7692" width="75.44140625" style="170" customWidth="1"/>
    <col min="7693" max="7693" width="45.33203125" style="170" customWidth="1"/>
    <col min="7694" max="7936" width="9.109375" style="170"/>
    <col min="7937" max="7937" width="4.44140625" style="170" customWidth="1"/>
    <col min="7938" max="7938" width="11.5546875" style="170" customWidth="1"/>
    <col min="7939" max="7939" width="40.44140625" style="170" customWidth="1"/>
    <col min="7940" max="7940" width="5.5546875" style="170" customWidth="1"/>
    <col min="7941" max="7941" width="8.5546875" style="170" customWidth="1"/>
    <col min="7942" max="7942" width="9.88671875" style="170" customWidth="1"/>
    <col min="7943" max="7943" width="13.88671875" style="170" customWidth="1"/>
    <col min="7944" max="7947" width="9.109375" style="170"/>
    <col min="7948" max="7948" width="75.44140625" style="170" customWidth="1"/>
    <col min="7949" max="7949" width="45.33203125" style="170" customWidth="1"/>
    <col min="7950" max="8192" width="9.109375" style="170"/>
    <col min="8193" max="8193" width="4.44140625" style="170" customWidth="1"/>
    <col min="8194" max="8194" width="11.5546875" style="170" customWidth="1"/>
    <col min="8195" max="8195" width="40.44140625" style="170" customWidth="1"/>
    <col min="8196" max="8196" width="5.5546875" style="170" customWidth="1"/>
    <col min="8197" max="8197" width="8.5546875" style="170" customWidth="1"/>
    <col min="8198" max="8198" width="9.88671875" style="170" customWidth="1"/>
    <col min="8199" max="8199" width="13.88671875" style="170" customWidth="1"/>
    <col min="8200" max="8203" width="9.109375" style="170"/>
    <col min="8204" max="8204" width="75.44140625" style="170" customWidth="1"/>
    <col min="8205" max="8205" width="45.33203125" style="170" customWidth="1"/>
    <col min="8206" max="8448" width="9.109375" style="170"/>
    <col min="8449" max="8449" width="4.44140625" style="170" customWidth="1"/>
    <col min="8450" max="8450" width="11.5546875" style="170" customWidth="1"/>
    <col min="8451" max="8451" width="40.44140625" style="170" customWidth="1"/>
    <col min="8452" max="8452" width="5.5546875" style="170" customWidth="1"/>
    <col min="8453" max="8453" width="8.5546875" style="170" customWidth="1"/>
    <col min="8454" max="8454" width="9.88671875" style="170" customWidth="1"/>
    <col min="8455" max="8455" width="13.88671875" style="170" customWidth="1"/>
    <col min="8456" max="8459" width="9.109375" style="170"/>
    <col min="8460" max="8460" width="75.44140625" style="170" customWidth="1"/>
    <col min="8461" max="8461" width="45.33203125" style="170" customWidth="1"/>
    <col min="8462" max="8704" width="9.109375" style="170"/>
    <col min="8705" max="8705" width="4.44140625" style="170" customWidth="1"/>
    <col min="8706" max="8706" width="11.5546875" style="170" customWidth="1"/>
    <col min="8707" max="8707" width="40.44140625" style="170" customWidth="1"/>
    <col min="8708" max="8708" width="5.5546875" style="170" customWidth="1"/>
    <col min="8709" max="8709" width="8.5546875" style="170" customWidth="1"/>
    <col min="8710" max="8710" width="9.88671875" style="170" customWidth="1"/>
    <col min="8711" max="8711" width="13.88671875" style="170" customWidth="1"/>
    <col min="8712" max="8715" width="9.109375" style="170"/>
    <col min="8716" max="8716" width="75.44140625" style="170" customWidth="1"/>
    <col min="8717" max="8717" width="45.33203125" style="170" customWidth="1"/>
    <col min="8718" max="8960" width="9.109375" style="170"/>
    <col min="8961" max="8961" width="4.44140625" style="170" customWidth="1"/>
    <col min="8962" max="8962" width="11.5546875" style="170" customWidth="1"/>
    <col min="8963" max="8963" width="40.44140625" style="170" customWidth="1"/>
    <col min="8964" max="8964" width="5.5546875" style="170" customWidth="1"/>
    <col min="8965" max="8965" width="8.5546875" style="170" customWidth="1"/>
    <col min="8966" max="8966" width="9.88671875" style="170" customWidth="1"/>
    <col min="8967" max="8967" width="13.88671875" style="170" customWidth="1"/>
    <col min="8968" max="8971" width="9.109375" style="170"/>
    <col min="8972" max="8972" width="75.44140625" style="170" customWidth="1"/>
    <col min="8973" max="8973" width="45.33203125" style="170" customWidth="1"/>
    <col min="8974" max="9216" width="9.109375" style="170"/>
    <col min="9217" max="9217" width="4.44140625" style="170" customWidth="1"/>
    <col min="9218" max="9218" width="11.5546875" style="170" customWidth="1"/>
    <col min="9219" max="9219" width="40.44140625" style="170" customWidth="1"/>
    <col min="9220" max="9220" width="5.5546875" style="170" customWidth="1"/>
    <col min="9221" max="9221" width="8.5546875" style="170" customWidth="1"/>
    <col min="9222" max="9222" width="9.88671875" style="170" customWidth="1"/>
    <col min="9223" max="9223" width="13.88671875" style="170" customWidth="1"/>
    <col min="9224" max="9227" width="9.109375" style="170"/>
    <col min="9228" max="9228" width="75.44140625" style="170" customWidth="1"/>
    <col min="9229" max="9229" width="45.33203125" style="170" customWidth="1"/>
    <col min="9230" max="9472" width="9.109375" style="170"/>
    <col min="9473" max="9473" width="4.44140625" style="170" customWidth="1"/>
    <col min="9474" max="9474" width="11.5546875" style="170" customWidth="1"/>
    <col min="9475" max="9475" width="40.44140625" style="170" customWidth="1"/>
    <col min="9476" max="9476" width="5.5546875" style="170" customWidth="1"/>
    <col min="9477" max="9477" width="8.5546875" style="170" customWidth="1"/>
    <col min="9478" max="9478" width="9.88671875" style="170" customWidth="1"/>
    <col min="9479" max="9479" width="13.88671875" style="170" customWidth="1"/>
    <col min="9480" max="9483" width="9.109375" style="170"/>
    <col min="9484" max="9484" width="75.44140625" style="170" customWidth="1"/>
    <col min="9485" max="9485" width="45.33203125" style="170" customWidth="1"/>
    <col min="9486" max="9728" width="9.109375" style="170"/>
    <col min="9729" max="9729" width="4.44140625" style="170" customWidth="1"/>
    <col min="9730" max="9730" width="11.5546875" style="170" customWidth="1"/>
    <col min="9731" max="9731" width="40.44140625" style="170" customWidth="1"/>
    <col min="9732" max="9732" width="5.5546875" style="170" customWidth="1"/>
    <col min="9733" max="9733" width="8.5546875" style="170" customWidth="1"/>
    <col min="9734" max="9734" width="9.88671875" style="170" customWidth="1"/>
    <col min="9735" max="9735" width="13.88671875" style="170" customWidth="1"/>
    <col min="9736" max="9739" width="9.109375" style="170"/>
    <col min="9740" max="9740" width="75.44140625" style="170" customWidth="1"/>
    <col min="9741" max="9741" width="45.33203125" style="170" customWidth="1"/>
    <col min="9742" max="9984" width="9.109375" style="170"/>
    <col min="9985" max="9985" width="4.44140625" style="170" customWidth="1"/>
    <col min="9986" max="9986" width="11.5546875" style="170" customWidth="1"/>
    <col min="9987" max="9987" width="40.44140625" style="170" customWidth="1"/>
    <col min="9988" max="9988" width="5.5546875" style="170" customWidth="1"/>
    <col min="9989" max="9989" width="8.5546875" style="170" customWidth="1"/>
    <col min="9990" max="9990" width="9.88671875" style="170" customWidth="1"/>
    <col min="9991" max="9991" width="13.88671875" style="170" customWidth="1"/>
    <col min="9992" max="9995" width="9.109375" style="170"/>
    <col min="9996" max="9996" width="75.44140625" style="170" customWidth="1"/>
    <col min="9997" max="9997" width="45.33203125" style="170" customWidth="1"/>
    <col min="9998" max="10240" width="9.109375" style="170"/>
    <col min="10241" max="10241" width="4.44140625" style="170" customWidth="1"/>
    <col min="10242" max="10242" width="11.5546875" style="170" customWidth="1"/>
    <col min="10243" max="10243" width="40.44140625" style="170" customWidth="1"/>
    <col min="10244" max="10244" width="5.5546875" style="170" customWidth="1"/>
    <col min="10245" max="10245" width="8.5546875" style="170" customWidth="1"/>
    <col min="10246" max="10246" width="9.88671875" style="170" customWidth="1"/>
    <col min="10247" max="10247" width="13.88671875" style="170" customWidth="1"/>
    <col min="10248" max="10251" width="9.109375" style="170"/>
    <col min="10252" max="10252" width="75.44140625" style="170" customWidth="1"/>
    <col min="10253" max="10253" width="45.33203125" style="170" customWidth="1"/>
    <col min="10254" max="10496" width="9.109375" style="170"/>
    <col min="10497" max="10497" width="4.44140625" style="170" customWidth="1"/>
    <col min="10498" max="10498" width="11.5546875" style="170" customWidth="1"/>
    <col min="10499" max="10499" width="40.44140625" style="170" customWidth="1"/>
    <col min="10500" max="10500" width="5.5546875" style="170" customWidth="1"/>
    <col min="10501" max="10501" width="8.5546875" style="170" customWidth="1"/>
    <col min="10502" max="10502" width="9.88671875" style="170" customWidth="1"/>
    <col min="10503" max="10503" width="13.88671875" style="170" customWidth="1"/>
    <col min="10504" max="10507" width="9.109375" style="170"/>
    <col min="10508" max="10508" width="75.44140625" style="170" customWidth="1"/>
    <col min="10509" max="10509" width="45.33203125" style="170" customWidth="1"/>
    <col min="10510" max="10752" width="9.109375" style="170"/>
    <col min="10753" max="10753" width="4.44140625" style="170" customWidth="1"/>
    <col min="10754" max="10754" width="11.5546875" style="170" customWidth="1"/>
    <col min="10755" max="10755" width="40.44140625" style="170" customWidth="1"/>
    <col min="10756" max="10756" width="5.5546875" style="170" customWidth="1"/>
    <col min="10757" max="10757" width="8.5546875" style="170" customWidth="1"/>
    <col min="10758" max="10758" width="9.88671875" style="170" customWidth="1"/>
    <col min="10759" max="10759" width="13.88671875" style="170" customWidth="1"/>
    <col min="10760" max="10763" width="9.109375" style="170"/>
    <col min="10764" max="10764" width="75.44140625" style="170" customWidth="1"/>
    <col min="10765" max="10765" width="45.33203125" style="170" customWidth="1"/>
    <col min="10766" max="11008" width="9.109375" style="170"/>
    <col min="11009" max="11009" width="4.44140625" style="170" customWidth="1"/>
    <col min="11010" max="11010" width="11.5546875" style="170" customWidth="1"/>
    <col min="11011" max="11011" width="40.44140625" style="170" customWidth="1"/>
    <col min="11012" max="11012" width="5.5546875" style="170" customWidth="1"/>
    <col min="11013" max="11013" width="8.5546875" style="170" customWidth="1"/>
    <col min="11014" max="11014" width="9.88671875" style="170" customWidth="1"/>
    <col min="11015" max="11015" width="13.88671875" style="170" customWidth="1"/>
    <col min="11016" max="11019" width="9.109375" style="170"/>
    <col min="11020" max="11020" width="75.44140625" style="170" customWidth="1"/>
    <col min="11021" max="11021" width="45.33203125" style="170" customWidth="1"/>
    <col min="11022" max="11264" width="9.109375" style="170"/>
    <col min="11265" max="11265" width="4.44140625" style="170" customWidth="1"/>
    <col min="11266" max="11266" width="11.5546875" style="170" customWidth="1"/>
    <col min="11267" max="11267" width="40.44140625" style="170" customWidth="1"/>
    <col min="11268" max="11268" width="5.5546875" style="170" customWidth="1"/>
    <col min="11269" max="11269" width="8.5546875" style="170" customWidth="1"/>
    <col min="11270" max="11270" width="9.88671875" style="170" customWidth="1"/>
    <col min="11271" max="11271" width="13.88671875" style="170" customWidth="1"/>
    <col min="11272" max="11275" width="9.109375" style="170"/>
    <col min="11276" max="11276" width="75.44140625" style="170" customWidth="1"/>
    <col min="11277" max="11277" width="45.33203125" style="170" customWidth="1"/>
    <col min="11278" max="11520" width="9.109375" style="170"/>
    <col min="11521" max="11521" width="4.44140625" style="170" customWidth="1"/>
    <col min="11522" max="11522" width="11.5546875" style="170" customWidth="1"/>
    <col min="11523" max="11523" width="40.44140625" style="170" customWidth="1"/>
    <col min="11524" max="11524" width="5.5546875" style="170" customWidth="1"/>
    <col min="11525" max="11525" width="8.5546875" style="170" customWidth="1"/>
    <col min="11526" max="11526" width="9.88671875" style="170" customWidth="1"/>
    <col min="11527" max="11527" width="13.88671875" style="170" customWidth="1"/>
    <col min="11528" max="11531" width="9.109375" style="170"/>
    <col min="11532" max="11532" width="75.44140625" style="170" customWidth="1"/>
    <col min="11533" max="11533" width="45.33203125" style="170" customWidth="1"/>
    <col min="11534" max="11776" width="9.109375" style="170"/>
    <col min="11777" max="11777" width="4.44140625" style="170" customWidth="1"/>
    <col min="11778" max="11778" width="11.5546875" style="170" customWidth="1"/>
    <col min="11779" max="11779" width="40.44140625" style="170" customWidth="1"/>
    <col min="11780" max="11780" width="5.5546875" style="170" customWidth="1"/>
    <col min="11781" max="11781" width="8.5546875" style="170" customWidth="1"/>
    <col min="11782" max="11782" width="9.88671875" style="170" customWidth="1"/>
    <col min="11783" max="11783" width="13.88671875" style="170" customWidth="1"/>
    <col min="11784" max="11787" width="9.109375" style="170"/>
    <col min="11788" max="11788" width="75.44140625" style="170" customWidth="1"/>
    <col min="11789" max="11789" width="45.33203125" style="170" customWidth="1"/>
    <col min="11790" max="12032" width="9.109375" style="170"/>
    <col min="12033" max="12033" width="4.44140625" style="170" customWidth="1"/>
    <col min="12034" max="12034" width="11.5546875" style="170" customWidth="1"/>
    <col min="12035" max="12035" width="40.44140625" style="170" customWidth="1"/>
    <col min="12036" max="12036" width="5.5546875" style="170" customWidth="1"/>
    <col min="12037" max="12037" width="8.5546875" style="170" customWidth="1"/>
    <col min="12038" max="12038" width="9.88671875" style="170" customWidth="1"/>
    <col min="12039" max="12039" width="13.88671875" style="170" customWidth="1"/>
    <col min="12040" max="12043" width="9.109375" style="170"/>
    <col min="12044" max="12044" width="75.44140625" style="170" customWidth="1"/>
    <col min="12045" max="12045" width="45.33203125" style="170" customWidth="1"/>
    <col min="12046" max="12288" width="9.109375" style="170"/>
    <col min="12289" max="12289" width="4.44140625" style="170" customWidth="1"/>
    <col min="12290" max="12290" width="11.5546875" style="170" customWidth="1"/>
    <col min="12291" max="12291" width="40.44140625" style="170" customWidth="1"/>
    <col min="12292" max="12292" width="5.5546875" style="170" customWidth="1"/>
    <col min="12293" max="12293" width="8.5546875" style="170" customWidth="1"/>
    <col min="12294" max="12294" width="9.88671875" style="170" customWidth="1"/>
    <col min="12295" max="12295" width="13.88671875" style="170" customWidth="1"/>
    <col min="12296" max="12299" width="9.109375" style="170"/>
    <col min="12300" max="12300" width="75.44140625" style="170" customWidth="1"/>
    <col min="12301" max="12301" width="45.33203125" style="170" customWidth="1"/>
    <col min="12302" max="12544" width="9.109375" style="170"/>
    <col min="12545" max="12545" width="4.44140625" style="170" customWidth="1"/>
    <col min="12546" max="12546" width="11.5546875" style="170" customWidth="1"/>
    <col min="12547" max="12547" width="40.44140625" style="170" customWidth="1"/>
    <col min="12548" max="12548" width="5.5546875" style="170" customWidth="1"/>
    <col min="12549" max="12549" width="8.5546875" style="170" customWidth="1"/>
    <col min="12550" max="12550" width="9.88671875" style="170" customWidth="1"/>
    <col min="12551" max="12551" width="13.88671875" style="170" customWidth="1"/>
    <col min="12552" max="12555" width="9.109375" style="170"/>
    <col min="12556" max="12556" width="75.44140625" style="170" customWidth="1"/>
    <col min="12557" max="12557" width="45.33203125" style="170" customWidth="1"/>
    <col min="12558" max="12800" width="9.109375" style="170"/>
    <col min="12801" max="12801" width="4.44140625" style="170" customWidth="1"/>
    <col min="12802" max="12802" width="11.5546875" style="170" customWidth="1"/>
    <col min="12803" max="12803" width="40.44140625" style="170" customWidth="1"/>
    <col min="12804" max="12804" width="5.5546875" style="170" customWidth="1"/>
    <col min="12805" max="12805" width="8.5546875" style="170" customWidth="1"/>
    <col min="12806" max="12806" width="9.88671875" style="170" customWidth="1"/>
    <col min="12807" max="12807" width="13.88671875" style="170" customWidth="1"/>
    <col min="12808" max="12811" width="9.109375" style="170"/>
    <col min="12812" max="12812" width="75.44140625" style="170" customWidth="1"/>
    <col min="12813" max="12813" width="45.33203125" style="170" customWidth="1"/>
    <col min="12814" max="13056" width="9.109375" style="170"/>
    <col min="13057" max="13057" width="4.44140625" style="170" customWidth="1"/>
    <col min="13058" max="13058" width="11.5546875" style="170" customWidth="1"/>
    <col min="13059" max="13059" width="40.44140625" style="170" customWidth="1"/>
    <col min="13060" max="13060" width="5.5546875" style="170" customWidth="1"/>
    <col min="13061" max="13061" width="8.5546875" style="170" customWidth="1"/>
    <col min="13062" max="13062" width="9.88671875" style="170" customWidth="1"/>
    <col min="13063" max="13063" width="13.88671875" style="170" customWidth="1"/>
    <col min="13064" max="13067" width="9.109375" style="170"/>
    <col min="13068" max="13068" width="75.44140625" style="170" customWidth="1"/>
    <col min="13069" max="13069" width="45.33203125" style="170" customWidth="1"/>
    <col min="13070" max="13312" width="9.109375" style="170"/>
    <col min="13313" max="13313" width="4.44140625" style="170" customWidth="1"/>
    <col min="13314" max="13314" width="11.5546875" style="170" customWidth="1"/>
    <col min="13315" max="13315" width="40.44140625" style="170" customWidth="1"/>
    <col min="13316" max="13316" width="5.5546875" style="170" customWidth="1"/>
    <col min="13317" max="13317" width="8.5546875" style="170" customWidth="1"/>
    <col min="13318" max="13318" width="9.88671875" style="170" customWidth="1"/>
    <col min="13319" max="13319" width="13.88671875" style="170" customWidth="1"/>
    <col min="13320" max="13323" width="9.109375" style="170"/>
    <col min="13324" max="13324" width="75.44140625" style="170" customWidth="1"/>
    <col min="13325" max="13325" width="45.33203125" style="170" customWidth="1"/>
    <col min="13326" max="13568" width="9.109375" style="170"/>
    <col min="13569" max="13569" width="4.44140625" style="170" customWidth="1"/>
    <col min="13570" max="13570" width="11.5546875" style="170" customWidth="1"/>
    <col min="13571" max="13571" width="40.44140625" style="170" customWidth="1"/>
    <col min="13572" max="13572" width="5.5546875" style="170" customWidth="1"/>
    <col min="13573" max="13573" width="8.5546875" style="170" customWidth="1"/>
    <col min="13574" max="13574" width="9.88671875" style="170" customWidth="1"/>
    <col min="13575" max="13575" width="13.88671875" style="170" customWidth="1"/>
    <col min="13576" max="13579" width="9.109375" style="170"/>
    <col min="13580" max="13580" width="75.44140625" style="170" customWidth="1"/>
    <col min="13581" max="13581" width="45.33203125" style="170" customWidth="1"/>
    <col min="13582" max="13824" width="9.109375" style="170"/>
    <col min="13825" max="13825" width="4.44140625" style="170" customWidth="1"/>
    <col min="13826" max="13826" width="11.5546875" style="170" customWidth="1"/>
    <col min="13827" max="13827" width="40.44140625" style="170" customWidth="1"/>
    <col min="13828" max="13828" width="5.5546875" style="170" customWidth="1"/>
    <col min="13829" max="13829" width="8.5546875" style="170" customWidth="1"/>
    <col min="13830" max="13830" width="9.88671875" style="170" customWidth="1"/>
    <col min="13831" max="13831" width="13.88671875" style="170" customWidth="1"/>
    <col min="13832" max="13835" width="9.109375" style="170"/>
    <col min="13836" max="13836" width="75.44140625" style="170" customWidth="1"/>
    <col min="13837" max="13837" width="45.33203125" style="170" customWidth="1"/>
    <col min="13838" max="14080" width="9.109375" style="170"/>
    <col min="14081" max="14081" width="4.44140625" style="170" customWidth="1"/>
    <col min="14082" max="14082" width="11.5546875" style="170" customWidth="1"/>
    <col min="14083" max="14083" width="40.44140625" style="170" customWidth="1"/>
    <col min="14084" max="14084" width="5.5546875" style="170" customWidth="1"/>
    <col min="14085" max="14085" width="8.5546875" style="170" customWidth="1"/>
    <col min="14086" max="14086" width="9.88671875" style="170" customWidth="1"/>
    <col min="14087" max="14087" width="13.88671875" style="170" customWidth="1"/>
    <col min="14088" max="14091" width="9.109375" style="170"/>
    <col min="14092" max="14092" width="75.44140625" style="170" customWidth="1"/>
    <col min="14093" max="14093" width="45.33203125" style="170" customWidth="1"/>
    <col min="14094" max="14336" width="9.109375" style="170"/>
    <col min="14337" max="14337" width="4.44140625" style="170" customWidth="1"/>
    <col min="14338" max="14338" width="11.5546875" style="170" customWidth="1"/>
    <col min="14339" max="14339" width="40.44140625" style="170" customWidth="1"/>
    <col min="14340" max="14340" width="5.5546875" style="170" customWidth="1"/>
    <col min="14341" max="14341" width="8.5546875" style="170" customWidth="1"/>
    <col min="14342" max="14342" width="9.88671875" style="170" customWidth="1"/>
    <col min="14343" max="14343" width="13.88671875" style="170" customWidth="1"/>
    <col min="14344" max="14347" width="9.109375" style="170"/>
    <col min="14348" max="14348" width="75.44140625" style="170" customWidth="1"/>
    <col min="14349" max="14349" width="45.33203125" style="170" customWidth="1"/>
    <col min="14350" max="14592" width="9.109375" style="170"/>
    <col min="14593" max="14593" width="4.44140625" style="170" customWidth="1"/>
    <col min="14594" max="14594" width="11.5546875" style="170" customWidth="1"/>
    <col min="14595" max="14595" width="40.44140625" style="170" customWidth="1"/>
    <col min="14596" max="14596" width="5.5546875" style="170" customWidth="1"/>
    <col min="14597" max="14597" width="8.5546875" style="170" customWidth="1"/>
    <col min="14598" max="14598" width="9.88671875" style="170" customWidth="1"/>
    <col min="14599" max="14599" width="13.88671875" style="170" customWidth="1"/>
    <col min="14600" max="14603" width="9.109375" style="170"/>
    <col min="14604" max="14604" width="75.44140625" style="170" customWidth="1"/>
    <col min="14605" max="14605" width="45.33203125" style="170" customWidth="1"/>
    <col min="14606" max="14848" width="9.109375" style="170"/>
    <col min="14849" max="14849" width="4.44140625" style="170" customWidth="1"/>
    <col min="14850" max="14850" width="11.5546875" style="170" customWidth="1"/>
    <col min="14851" max="14851" width="40.44140625" style="170" customWidth="1"/>
    <col min="14852" max="14852" width="5.5546875" style="170" customWidth="1"/>
    <col min="14853" max="14853" width="8.5546875" style="170" customWidth="1"/>
    <col min="14854" max="14854" width="9.88671875" style="170" customWidth="1"/>
    <col min="14855" max="14855" width="13.88671875" style="170" customWidth="1"/>
    <col min="14856" max="14859" width="9.109375" style="170"/>
    <col min="14860" max="14860" width="75.44140625" style="170" customWidth="1"/>
    <col min="14861" max="14861" width="45.33203125" style="170" customWidth="1"/>
    <col min="14862" max="15104" width="9.109375" style="170"/>
    <col min="15105" max="15105" width="4.44140625" style="170" customWidth="1"/>
    <col min="15106" max="15106" width="11.5546875" style="170" customWidth="1"/>
    <col min="15107" max="15107" width="40.44140625" style="170" customWidth="1"/>
    <col min="15108" max="15108" width="5.5546875" style="170" customWidth="1"/>
    <col min="15109" max="15109" width="8.5546875" style="170" customWidth="1"/>
    <col min="15110" max="15110" width="9.88671875" style="170" customWidth="1"/>
    <col min="15111" max="15111" width="13.88671875" style="170" customWidth="1"/>
    <col min="15112" max="15115" width="9.109375" style="170"/>
    <col min="15116" max="15116" width="75.44140625" style="170" customWidth="1"/>
    <col min="15117" max="15117" width="45.33203125" style="170" customWidth="1"/>
    <col min="15118" max="15360" width="9.109375" style="170"/>
    <col min="15361" max="15361" width="4.44140625" style="170" customWidth="1"/>
    <col min="15362" max="15362" width="11.5546875" style="170" customWidth="1"/>
    <col min="15363" max="15363" width="40.44140625" style="170" customWidth="1"/>
    <col min="15364" max="15364" width="5.5546875" style="170" customWidth="1"/>
    <col min="15365" max="15365" width="8.5546875" style="170" customWidth="1"/>
    <col min="15366" max="15366" width="9.88671875" style="170" customWidth="1"/>
    <col min="15367" max="15367" width="13.88671875" style="170" customWidth="1"/>
    <col min="15368" max="15371" width="9.109375" style="170"/>
    <col min="15372" max="15372" width="75.44140625" style="170" customWidth="1"/>
    <col min="15373" max="15373" width="45.33203125" style="170" customWidth="1"/>
    <col min="15374" max="15616" width="9.109375" style="170"/>
    <col min="15617" max="15617" width="4.44140625" style="170" customWidth="1"/>
    <col min="15618" max="15618" width="11.5546875" style="170" customWidth="1"/>
    <col min="15619" max="15619" width="40.44140625" style="170" customWidth="1"/>
    <col min="15620" max="15620" width="5.5546875" style="170" customWidth="1"/>
    <col min="15621" max="15621" width="8.5546875" style="170" customWidth="1"/>
    <col min="15622" max="15622" width="9.88671875" style="170" customWidth="1"/>
    <col min="15623" max="15623" width="13.88671875" style="170" customWidth="1"/>
    <col min="15624" max="15627" width="9.109375" style="170"/>
    <col min="15628" max="15628" width="75.44140625" style="170" customWidth="1"/>
    <col min="15629" max="15629" width="45.33203125" style="170" customWidth="1"/>
    <col min="15630" max="15872" width="9.109375" style="170"/>
    <col min="15873" max="15873" width="4.44140625" style="170" customWidth="1"/>
    <col min="15874" max="15874" width="11.5546875" style="170" customWidth="1"/>
    <col min="15875" max="15875" width="40.44140625" style="170" customWidth="1"/>
    <col min="15876" max="15876" width="5.5546875" style="170" customWidth="1"/>
    <col min="15877" max="15877" width="8.5546875" style="170" customWidth="1"/>
    <col min="15878" max="15878" width="9.88671875" style="170" customWidth="1"/>
    <col min="15879" max="15879" width="13.88671875" style="170" customWidth="1"/>
    <col min="15880" max="15883" width="9.109375" style="170"/>
    <col min="15884" max="15884" width="75.44140625" style="170" customWidth="1"/>
    <col min="15885" max="15885" width="45.33203125" style="170" customWidth="1"/>
    <col min="15886" max="16128" width="9.109375" style="170"/>
    <col min="16129" max="16129" width="4.44140625" style="170" customWidth="1"/>
    <col min="16130" max="16130" width="11.5546875" style="170" customWidth="1"/>
    <col min="16131" max="16131" width="40.44140625" style="170" customWidth="1"/>
    <col min="16132" max="16132" width="5.5546875" style="170" customWidth="1"/>
    <col min="16133" max="16133" width="8.5546875" style="170" customWidth="1"/>
    <col min="16134" max="16134" width="9.88671875" style="170" customWidth="1"/>
    <col min="16135" max="16135" width="13.88671875" style="170" customWidth="1"/>
    <col min="16136" max="16139" width="9.109375" style="170"/>
    <col min="16140" max="16140" width="75.44140625" style="170" customWidth="1"/>
    <col min="16141" max="16141" width="45.33203125" style="170" customWidth="1"/>
    <col min="16142" max="16384" width="9.109375" style="170"/>
  </cols>
  <sheetData>
    <row r="1" spans="1:104" ht="15.6">
      <c r="A1" s="246" t="s">
        <v>578</v>
      </c>
      <c r="B1" s="246"/>
      <c r="C1" s="246"/>
      <c r="D1" s="246"/>
      <c r="E1" s="246"/>
      <c r="F1" s="246"/>
      <c r="G1" s="246"/>
    </row>
    <row r="2" spans="1:104" ht="14.25" customHeight="1" thickBot="1">
      <c r="A2" s="171"/>
      <c r="B2" s="172"/>
      <c r="C2" s="173"/>
      <c r="D2" s="173"/>
      <c r="E2" s="174"/>
      <c r="F2" s="173"/>
      <c r="G2" s="173"/>
    </row>
    <row r="3" spans="1:104" ht="13.8" thickTop="1">
      <c r="A3" s="237" t="s">
        <v>73</v>
      </c>
      <c r="B3" s="238"/>
      <c r="C3" s="119" t="str">
        <f>CONCATENATE(cislostavby," ",nazevstavby)</f>
        <v>STL1807301 OPRAVA OBJEKTU NÁDRAŽNÍ 4</v>
      </c>
      <c r="D3" s="10"/>
      <c r="E3" s="175" t="s">
        <v>2</v>
      </c>
      <c r="F3" s="176" t="str">
        <f>[1]Rekapitulace!H1</f>
        <v>180730.1</v>
      </c>
      <c r="G3" s="177"/>
    </row>
    <row r="4" spans="1:104" ht="13.8" thickBot="1">
      <c r="A4" s="247" t="s">
        <v>74</v>
      </c>
      <c r="B4" s="240"/>
      <c r="C4" s="124" t="str">
        <f>CONCATENATE(cisloobjektu," ",nazevobjektu)</f>
        <v>SO 01.BP BOURACÍ PRÁCE</v>
      </c>
      <c r="D4" s="12"/>
      <c r="E4" s="248" t="s">
        <v>580</v>
      </c>
      <c r="F4" s="249"/>
      <c r="G4" s="250"/>
    </row>
    <row r="5" spans="1:104" ht="13.8" thickTop="1">
      <c r="A5" s="178"/>
      <c r="B5" s="171"/>
      <c r="C5" s="171"/>
      <c r="D5" s="171"/>
      <c r="E5" s="179"/>
      <c r="F5" s="171"/>
      <c r="G5" s="180"/>
    </row>
    <row r="6" spans="1:104">
      <c r="A6" s="181" t="s">
        <v>15</v>
      </c>
      <c r="B6" s="182" t="s">
        <v>16</v>
      </c>
      <c r="C6" s="182" t="s">
        <v>17</v>
      </c>
      <c r="D6" s="182" t="s">
        <v>18</v>
      </c>
      <c r="E6" s="183" t="s">
        <v>19</v>
      </c>
      <c r="F6" s="182" t="s">
        <v>20</v>
      </c>
      <c r="G6" s="184" t="s">
        <v>85</v>
      </c>
    </row>
    <row r="7" spans="1:104">
      <c r="A7" s="185" t="s">
        <v>25</v>
      </c>
      <c r="B7" s="186" t="s">
        <v>94</v>
      </c>
      <c r="C7" s="187" t="s">
        <v>31</v>
      </c>
      <c r="D7" s="188"/>
      <c r="E7" s="189"/>
      <c r="F7" s="189"/>
      <c r="G7" s="190"/>
      <c r="H7" s="191"/>
      <c r="I7" s="191"/>
      <c r="O7" s="192">
        <v>1</v>
      </c>
    </row>
    <row r="8" spans="1:104">
      <c r="A8" s="193">
        <v>1</v>
      </c>
      <c r="B8" s="194" t="s">
        <v>118</v>
      </c>
      <c r="C8" s="195" t="s">
        <v>119</v>
      </c>
      <c r="D8" s="196" t="s">
        <v>91</v>
      </c>
      <c r="E8" s="197">
        <v>2.5680000000000001</v>
      </c>
      <c r="F8" s="225">
        <v>0</v>
      </c>
      <c r="G8" s="198">
        <f>E8*F8</f>
        <v>0</v>
      </c>
      <c r="O8" s="192">
        <v>2</v>
      </c>
      <c r="AA8" s="170">
        <v>1</v>
      </c>
      <c r="AB8" s="170">
        <v>1</v>
      </c>
      <c r="AC8" s="170">
        <v>1</v>
      </c>
      <c r="AZ8" s="170">
        <v>1</v>
      </c>
      <c r="BA8" s="170">
        <f>IF(AZ8=1,G8,0)</f>
        <v>0</v>
      </c>
      <c r="BB8" s="170">
        <f>IF(AZ8=2,G8,0)</f>
        <v>0</v>
      </c>
      <c r="BC8" s="170">
        <f>IF(AZ8=3,G8,0)</f>
        <v>0</v>
      </c>
      <c r="BD8" s="170">
        <f>IF(AZ8=4,G8,0)</f>
        <v>0</v>
      </c>
      <c r="BE8" s="170">
        <f>IF(AZ8=5,G8,0)</f>
        <v>0</v>
      </c>
      <c r="CA8" s="199">
        <v>1</v>
      </c>
      <c r="CB8" s="199">
        <v>1</v>
      </c>
      <c r="CZ8" s="170">
        <v>0</v>
      </c>
    </row>
    <row r="9" spans="1:104">
      <c r="A9" s="200"/>
      <c r="B9" s="201"/>
      <c r="C9" s="251" t="s">
        <v>120</v>
      </c>
      <c r="D9" s="252"/>
      <c r="E9" s="202">
        <v>2.5680000000000001</v>
      </c>
      <c r="F9" s="203"/>
      <c r="G9" s="204"/>
      <c r="M9" s="205" t="s">
        <v>120</v>
      </c>
      <c r="O9" s="192"/>
    </row>
    <row r="10" spans="1:104">
      <c r="A10" s="193">
        <v>2</v>
      </c>
      <c r="B10" s="194" t="s">
        <v>121</v>
      </c>
      <c r="C10" s="195" t="s">
        <v>122</v>
      </c>
      <c r="D10" s="196" t="s">
        <v>98</v>
      </c>
      <c r="E10" s="197">
        <v>8.5703999999999994</v>
      </c>
      <c r="F10" s="225">
        <v>0</v>
      </c>
      <c r="G10" s="198">
        <f>E10*F10</f>
        <v>0</v>
      </c>
      <c r="O10" s="192">
        <v>2</v>
      </c>
      <c r="AA10" s="170">
        <v>1</v>
      </c>
      <c r="AB10" s="170">
        <v>1</v>
      </c>
      <c r="AC10" s="170">
        <v>1</v>
      </c>
      <c r="AZ10" s="170">
        <v>1</v>
      </c>
      <c r="BA10" s="170">
        <f>IF(AZ10=1,G10,0)</f>
        <v>0</v>
      </c>
      <c r="BB10" s="170">
        <f>IF(AZ10=2,G10,0)</f>
        <v>0</v>
      </c>
      <c r="BC10" s="170">
        <f>IF(AZ10=3,G10,0)</f>
        <v>0</v>
      </c>
      <c r="BD10" s="170">
        <f>IF(AZ10=4,G10,0)</f>
        <v>0</v>
      </c>
      <c r="BE10" s="170">
        <f>IF(AZ10=5,G10,0)</f>
        <v>0</v>
      </c>
      <c r="CA10" s="199">
        <v>1</v>
      </c>
      <c r="CB10" s="199">
        <v>1</v>
      </c>
      <c r="CZ10" s="170">
        <v>0</v>
      </c>
    </row>
    <row r="11" spans="1:104">
      <c r="A11" s="200"/>
      <c r="B11" s="201"/>
      <c r="C11" s="251" t="s">
        <v>123</v>
      </c>
      <c r="D11" s="252"/>
      <c r="E11" s="202">
        <v>3.45</v>
      </c>
      <c r="F11" s="203"/>
      <c r="G11" s="204"/>
      <c r="M11" s="205" t="s">
        <v>123</v>
      </c>
      <c r="O11" s="192"/>
    </row>
    <row r="12" spans="1:104">
      <c r="A12" s="200"/>
      <c r="B12" s="201"/>
      <c r="C12" s="251" t="s">
        <v>124</v>
      </c>
      <c r="D12" s="252"/>
      <c r="E12" s="202">
        <v>5.1204000000000001</v>
      </c>
      <c r="F12" s="203"/>
      <c r="G12" s="204"/>
      <c r="M12" s="205" t="s">
        <v>124</v>
      </c>
      <c r="O12" s="192"/>
    </row>
    <row r="13" spans="1:104">
      <c r="A13" s="193">
        <v>3</v>
      </c>
      <c r="B13" s="194" t="s">
        <v>125</v>
      </c>
      <c r="C13" s="195" t="s">
        <v>126</v>
      </c>
      <c r="D13" s="196" t="s">
        <v>98</v>
      </c>
      <c r="E13" s="197">
        <v>8.5703999999999994</v>
      </c>
      <c r="F13" s="225">
        <v>0</v>
      </c>
      <c r="G13" s="198">
        <f>E13*F13</f>
        <v>0</v>
      </c>
      <c r="O13" s="192">
        <v>2</v>
      </c>
      <c r="AA13" s="170">
        <v>1</v>
      </c>
      <c r="AB13" s="170">
        <v>1</v>
      </c>
      <c r="AC13" s="170">
        <v>1</v>
      </c>
      <c r="AZ13" s="170">
        <v>1</v>
      </c>
      <c r="BA13" s="170">
        <f>IF(AZ13=1,G13,0)</f>
        <v>0</v>
      </c>
      <c r="BB13" s="170">
        <f>IF(AZ13=2,G13,0)</f>
        <v>0</v>
      </c>
      <c r="BC13" s="170">
        <f>IF(AZ13=3,G13,0)</f>
        <v>0</v>
      </c>
      <c r="BD13" s="170">
        <f>IF(AZ13=4,G13,0)</f>
        <v>0</v>
      </c>
      <c r="BE13" s="170">
        <f>IF(AZ13=5,G13,0)</f>
        <v>0</v>
      </c>
      <c r="CA13" s="199">
        <v>1</v>
      </c>
      <c r="CB13" s="199">
        <v>1</v>
      </c>
      <c r="CZ13" s="170">
        <v>0</v>
      </c>
    </row>
    <row r="14" spans="1:104">
      <c r="A14" s="193">
        <v>4</v>
      </c>
      <c r="B14" s="194" t="s">
        <v>127</v>
      </c>
      <c r="C14" s="195" t="s">
        <v>128</v>
      </c>
      <c r="D14" s="196" t="s">
        <v>98</v>
      </c>
      <c r="E14" s="197">
        <v>8.5703999999999994</v>
      </c>
      <c r="F14" s="225">
        <v>0</v>
      </c>
      <c r="G14" s="198">
        <f>E14*F14</f>
        <v>0</v>
      </c>
      <c r="O14" s="192">
        <v>2</v>
      </c>
      <c r="AA14" s="170">
        <v>1</v>
      </c>
      <c r="AB14" s="170">
        <v>1</v>
      </c>
      <c r="AC14" s="170">
        <v>1</v>
      </c>
      <c r="AZ14" s="170">
        <v>1</v>
      </c>
      <c r="BA14" s="170">
        <f>IF(AZ14=1,G14,0)</f>
        <v>0</v>
      </c>
      <c r="BB14" s="170">
        <f>IF(AZ14=2,G14,0)</f>
        <v>0</v>
      </c>
      <c r="BC14" s="170">
        <f>IF(AZ14=3,G14,0)</f>
        <v>0</v>
      </c>
      <c r="BD14" s="170">
        <f>IF(AZ14=4,G14,0)</f>
        <v>0</v>
      </c>
      <c r="BE14" s="170">
        <f>IF(AZ14=5,G14,0)</f>
        <v>0</v>
      </c>
      <c r="CA14" s="199">
        <v>1</v>
      </c>
      <c r="CB14" s="199">
        <v>1</v>
      </c>
      <c r="CZ14" s="170">
        <v>0</v>
      </c>
    </row>
    <row r="15" spans="1:104">
      <c r="A15" s="193">
        <v>5</v>
      </c>
      <c r="B15" s="194" t="s">
        <v>99</v>
      </c>
      <c r="C15" s="195" t="s">
        <v>129</v>
      </c>
      <c r="D15" s="196" t="s">
        <v>98</v>
      </c>
      <c r="E15" s="197">
        <v>8.5703999999999994</v>
      </c>
      <c r="F15" s="225">
        <v>0</v>
      </c>
      <c r="G15" s="198">
        <f>E15*F15</f>
        <v>0</v>
      </c>
      <c r="O15" s="192">
        <v>2</v>
      </c>
      <c r="AA15" s="170">
        <v>1</v>
      </c>
      <c r="AB15" s="170">
        <v>1</v>
      </c>
      <c r="AC15" s="170">
        <v>1</v>
      </c>
      <c r="AZ15" s="170">
        <v>1</v>
      </c>
      <c r="BA15" s="170">
        <f>IF(AZ15=1,G15,0)</f>
        <v>0</v>
      </c>
      <c r="BB15" s="170">
        <f>IF(AZ15=2,G15,0)</f>
        <v>0</v>
      </c>
      <c r="BC15" s="170">
        <f>IF(AZ15=3,G15,0)</f>
        <v>0</v>
      </c>
      <c r="BD15" s="170">
        <f>IF(AZ15=4,G15,0)</f>
        <v>0</v>
      </c>
      <c r="BE15" s="170">
        <f>IF(AZ15=5,G15,0)</f>
        <v>0</v>
      </c>
      <c r="CA15" s="199">
        <v>1</v>
      </c>
      <c r="CB15" s="199">
        <v>1</v>
      </c>
      <c r="CZ15" s="170">
        <v>0</v>
      </c>
    </row>
    <row r="16" spans="1:104">
      <c r="A16" s="193">
        <v>6</v>
      </c>
      <c r="B16" s="194" t="s">
        <v>100</v>
      </c>
      <c r="C16" s="195" t="s">
        <v>130</v>
      </c>
      <c r="D16" s="196" t="s">
        <v>98</v>
      </c>
      <c r="E16" s="197">
        <v>8.5703999999999994</v>
      </c>
      <c r="F16" s="225">
        <v>0</v>
      </c>
      <c r="G16" s="198">
        <f>E16*F16</f>
        <v>0</v>
      </c>
      <c r="O16" s="192">
        <v>2</v>
      </c>
      <c r="AA16" s="170">
        <v>1</v>
      </c>
      <c r="AB16" s="170">
        <v>1</v>
      </c>
      <c r="AC16" s="170">
        <v>1</v>
      </c>
      <c r="AZ16" s="170">
        <v>1</v>
      </c>
      <c r="BA16" s="170">
        <f>IF(AZ16=1,G16,0)</f>
        <v>0</v>
      </c>
      <c r="BB16" s="170">
        <f>IF(AZ16=2,G16,0)</f>
        <v>0</v>
      </c>
      <c r="BC16" s="170">
        <f>IF(AZ16=3,G16,0)</f>
        <v>0</v>
      </c>
      <c r="BD16" s="170">
        <f>IF(AZ16=4,G16,0)</f>
        <v>0</v>
      </c>
      <c r="BE16" s="170">
        <f>IF(AZ16=5,G16,0)</f>
        <v>0</v>
      </c>
      <c r="CA16" s="199">
        <v>1</v>
      </c>
      <c r="CB16" s="199">
        <v>1</v>
      </c>
      <c r="CZ16" s="170">
        <v>0</v>
      </c>
    </row>
    <row r="17" spans="1:104">
      <c r="A17" s="193">
        <v>7</v>
      </c>
      <c r="B17" s="194" t="s">
        <v>131</v>
      </c>
      <c r="C17" s="195" t="s">
        <v>132</v>
      </c>
      <c r="D17" s="196" t="s">
        <v>98</v>
      </c>
      <c r="E17" s="197">
        <v>8.5703999999999994</v>
      </c>
      <c r="F17" s="225">
        <v>0</v>
      </c>
      <c r="G17" s="198">
        <f>E17*F17</f>
        <v>0</v>
      </c>
      <c r="O17" s="192">
        <v>2</v>
      </c>
      <c r="AA17" s="170">
        <v>1</v>
      </c>
      <c r="AB17" s="170">
        <v>1</v>
      </c>
      <c r="AC17" s="170">
        <v>1</v>
      </c>
      <c r="AZ17" s="170">
        <v>1</v>
      </c>
      <c r="BA17" s="170">
        <f>IF(AZ17=1,G17,0)</f>
        <v>0</v>
      </c>
      <c r="BB17" s="170">
        <f>IF(AZ17=2,G17,0)</f>
        <v>0</v>
      </c>
      <c r="BC17" s="170">
        <f>IF(AZ17=3,G17,0)</f>
        <v>0</v>
      </c>
      <c r="BD17" s="170">
        <f>IF(AZ17=4,G17,0)</f>
        <v>0</v>
      </c>
      <c r="BE17" s="170">
        <f>IF(AZ17=5,G17,0)</f>
        <v>0</v>
      </c>
      <c r="CA17" s="199">
        <v>1</v>
      </c>
      <c r="CB17" s="199">
        <v>1</v>
      </c>
      <c r="CZ17" s="170">
        <v>0</v>
      </c>
    </row>
    <row r="18" spans="1:104">
      <c r="A18" s="206"/>
      <c r="B18" s="207" t="s">
        <v>90</v>
      </c>
      <c r="C18" s="208" t="str">
        <f>CONCATENATE(B7," ",C7)</f>
        <v>1 Zemní práce</v>
      </c>
      <c r="D18" s="209"/>
      <c r="E18" s="210"/>
      <c r="F18" s="211"/>
      <c r="G18" s="212">
        <f>SUM(G7:G17)</f>
        <v>0</v>
      </c>
      <c r="O18" s="192">
        <v>4</v>
      </c>
      <c r="BA18" s="213">
        <f>SUM(BA7:BA17)</f>
        <v>0</v>
      </c>
      <c r="BB18" s="213">
        <f>SUM(BB7:BB17)</f>
        <v>0</v>
      </c>
      <c r="BC18" s="213">
        <f>SUM(BC7:BC17)</f>
        <v>0</v>
      </c>
      <c r="BD18" s="213">
        <f>SUM(BD7:BD17)</f>
        <v>0</v>
      </c>
      <c r="BE18" s="213">
        <f>SUM(BE7:BE17)</f>
        <v>0</v>
      </c>
    </row>
    <row r="19" spans="1:104">
      <c r="A19" s="185" t="s">
        <v>25</v>
      </c>
      <c r="B19" s="186" t="s">
        <v>133</v>
      </c>
      <c r="C19" s="187" t="s">
        <v>134</v>
      </c>
      <c r="D19" s="188"/>
      <c r="E19" s="189"/>
      <c r="F19" s="189"/>
      <c r="G19" s="190"/>
      <c r="H19" s="191"/>
      <c r="I19" s="191"/>
      <c r="O19" s="192">
        <v>1</v>
      </c>
    </row>
    <row r="20" spans="1:104">
      <c r="A20" s="193">
        <v>8</v>
      </c>
      <c r="B20" s="194" t="s">
        <v>135</v>
      </c>
      <c r="C20" s="195" t="s">
        <v>136</v>
      </c>
      <c r="D20" s="196" t="s">
        <v>91</v>
      </c>
      <c r="E20" s="197">
        <v>881.39250000000004</v>
      </c>
      <c r="F20" s="225">
        <v>0</v>
      </c>
      <c r="G20" s="198">
        <f>E20*F20</f>
        <v>0</v>
      </c>
      <c r="O20" s="192">
        <v>2</v>
      </c>
      <c r="AA20" s="170">
        <v>1</v>
      </c>
      <c r="AB20" s="170">
        <v>0</v>
      </c>
      <c r="AC20" s="170">
        <v>0</v>
      </c>
      <c r="AZ20" s="170">
        <v>1</v>
      </c>
      <c r="BA20" s="170">
        <f>IF(AZ20=1,G20,0)</f>
        <v>0</v>
      </c>
      <c r="BB20" s="170">
        <f>IF(AZ20=2,G20,0)</f>
        <v>0</v>
      </c>
      <c r="BC20" s="170">
        <f>IF(AZ20=3,G20,0)</f>
        <v>0</v>
      </c>
      <c r="BD20" s="170">
        <f>IF(AZ20=4,G20,0)</f>
        <v>0</v>
      </c>
      <c r="BE20" s="170">
        <f>IF(AZ20=5,G20,0)</f>
        <v>0</v>
      </c>
      <c r="CA20" s="199">
        <v>1</v>
      </c>
      <c r="CB20" s="199">
        <v>0</v>
      </c>
      <c r="CZ20" s="170">
        <v>0</v>
      </c>
    </row>
    <row r="21" spans="1:104">
      <c r="A21" s="200"/>
      <c r="B21" s="201"/>
      <c r="C21" s="251" t="s">
        <v>137</v>
      </c>
      <c r="D21" s="252"/>
      <c r="E21" s="202">
        <v>0</v>
      </c>
      <c r="F21" s="203"/>
      <c r="G21" s="204"/>
      <c r="M21" s="205" t="s">
        <v>137</v>
      </c>
      <c r="O21" s="192"/>
    </row>
    <row r="22" spans="1:104">
      <c r="A22" s="200"/>
      <c r="B22" s="201"/>
      <c r="C22" s="251" t="s">
        <v>138</v>
      </c>
      <c r="D22" s="252"/>
      <c r="E22" s="202">
        <v>371.33</v>
      </c>
      <c r="F22" s="203"/>
      <c r="G22" s="204"/>
      <c r="M22" s="205" t="s">
        <v>138</v>
      </c>
      <c r="O22" s="192"/>
    </row>
    <row r="23" spans="1:104">
      <c r="A23" s="200"/>
      <c r="B23" s="201"/>
      <c r="C23" s="251" t="s">
        <v>139</v>
      </c>
      <c r="D23" s="252"/>
      <c r="E23" s="202">
        <v>14.8</v>
      </c>
      <c r="F23" s="203"/>
      <c r="G23" s="204"/>
      <c r="M23" s="205" t="s">
        <v>139</v>
      </c>
      <c r="O23" s="192"/>
    </row>
    <row r="24" spans="1:104">
      <c r="A24" s="200"/>
      <c r="B24" s="201"/>
      <c r="C24" s="251" t="s">
        <v>140</v>
      </c>
      <c r="D24" s="252"/>
      <c r="E24" s="202">
        <v>266.44</v>
      </c>
      <c r="F24" s="203"/>
      <c r="G24" s="204"/>
      <c r="M24" s="205" t="s">
        <v>140</v>
      </c>
      <c r="O24" s="192"/>
    </row>
    <row r="25" spans="1:104">
      <c r="A25" s="200"/>
      <c r="B25" s="201"/>
      <c r="C25" s="251" t="s">
        <v>141</v>
      </c>
      <c r="D25" s="252"/>
      <c r="E25" s="202">
        <v>111.83</v>
      </c>
      <c r="F25" s="203"/>
      <c r="G25" s="204"/>
      <c r="M25" s="205" t="s">
        <v>141</v>
      </c>
      <c r="O25" s="192"/>
    </row>
    <row r="26" spans="1:104">
      <c r="A26" s="200"/>
      <c r="B26" s="201"/>
      <c r="C26" s="251" t="s">
        <v>142</v>
      </c>
      <c r="D26" s="252"/>
      <c r="E26" s="202">
        <v>34.76</v>
      </c>
      <c r="F26" s="203"/>
      <c r="G26" s="204"/>
      <c r="M26" s="205" t="s">
        <v>142</v>
      </c>
      <c r="O26" s="192"/>
    </row>
    <row r="27" spans="1:104">
      <c r="A27" s="200"/>
      <c r="B27" s="201"/>
      <c r="C27" s="251" t="s">
        <v>143</v>
      </c>
      <c r="D27" s="252"/>
      <c r="E27" s="202">
        <v>35.159999999999997</v>
      </c>
      <c r="F27" s="203"/>
      <c r="G27" s="204"/>
      <c r="M27" s="205" t="s">
        <v>143</v>
      </c>
      <c r="O27" s="192"/>
    </row>
    <row r="28" spans="1:104">
      <c r="A28" s="200"/>
      <c r="B28" s="201"/>
      <c r="C28" s="251" t="s">
        <v>144</v>
      </c>
      <c r="D28" s="252"/>
      <c r="E28" s="202">
        <v>26.2925</v>
      </c>
      <c r="F28" s="203"/>
      <c r="G28" s="204"/>
      <c r="M28" s="205" t="s">
        <v>144</v>
      </c>
      <c r="O28" s="192"/>
    </row>
    <row r="29" spans="1:104">
      <c r="A29" s="200"/>
      <c r="B29" s="201"/>
      <c r="C29" s="251" t="s">
        <v>145</v>
      </c>
      <c r="D29" s="252"/>
      <c r="E29" s="202">
        <v>20.78</v>
      </c>
      <c r="F29" s="203"/>
      <c r="G29" s="204"/>
      <c r="M29" s="205" t="s">
        <v>145</v>
      </c>
      <c r="O29" s="192"/>
    </row>
    <row r="30" spans="1:104">
      <c r="A30" s="193">
        <v>9</v>
      </c>
      <c r="B30" s="194" t="s">
        <v>146</v>
      </c>
      <c r="C30" s="195" t="s">
        <v>147</v>
      </c>
      <c r="D30" s="196" t="s">
        <v>91</v>
      </c>
      <c r="E30" s="197">
        <v>2644.1774999999998</v>
      </c>
      <c r="F30" s="225">
        <v>0</v>
      </c>
      <c r="G30" s="198">
        <f>E30*F30</f>
        <v>0</v>
      </c>
      <c r="O30" s="192">
        <v>2</v>
      </c>
      <c r="AA30" s="170">
        <v>1</v>
      </c>
      <c r="AB30" s="170">
        <v>1</v>
      </c>
      <c r="AC30" s="170">
        <v>1</v>
      </c>
      <c r="AZ30" s="170">
        <v>1</v>
      </c>
      <c r="BA30" s="170">
        <f>IF(AZ30=1,G30,0)</f>
        <v>0</v>
      </c>
      <c r="BB30" s="170">
        <f>IF(AZ30=2,G30,0)</f>
        <v>0</v>
      </c>
      <c r="BC30" s="170">
        <f>IF(AZ30=3,G30,0)</f>
        <v>0</v>
      </c>
      <c r="BD30" s="170">
        <f>IF(AZ30=4,G30,0)</f>
        <v>0</v>
      </c>
      <c r="BE30" s="170">
        <f>IF(AZ30=5,G30,0)</f>
        <v>0</v>
      </c>
      <c r="CA30" s="199">
        <v>1</v>
      </c>
      <c r="CB30" s="199">
        <v>1</v>
      </c>
      <c r="CZ30" s="170">
        <v>0</v>
      </c>
    </row>
    <row r="31" spans="1:104">
      <c r="A31" s="200"/>
      <c r="B31" s="201"/>
      <c r="C31" s="251" t="s">
        <v>148</v>
      </c>
      <c r="D31" s="252"/>
      <c r="E31" s="202">
        <v>2644.1774999999998</v>
      </c>
      <c r="F31" s="203"/>
      <c r="G31" s="204"/>
      <c r="M31" s="205" t="s">
        <v>148</v>
      </c>
      <c r="O31" s="192"/>
    </row>
    <row r="32" spans="1:104">
      <c r="A32" s="206"/>
      <c r="B32" s="207" t="s">
        <v>90</v>
      </c>
      <c r="C32" s="208" t="str">
        <f>CONCATENATE(B19," ",C19)</f>
        <v>63 Podlahy a podlahové konstrukce</v>
      </c>
      <c r="D32" s="209"/>
      <c r="E32" s="210"/>
      <c r="F32" s="211"/>
      <c r="G32" s="212">
        <f>SUM(G19:G31)</f>
        <v>0</v>
      </c>
      <c r="O32" s="192">
        <v>4</v>
      </c>
      <c r="BA32" s="213">
        <f>SUM(BA19:BA31)</f>
        <v>0</v>
      </c>
      <c r="BB32" s="213">
        <f>SUM(BB19:BB31)</f>
        <v>0</v>
      </c>
      <c r="BC32" s="213">
        <f>SUM(BC19:BC31)</f>
        <v>0</v>
      </c>
      <c r="BD32" s="213">
        <f>SUM(BD19:BD31)</f>
        <v>0</v>
      </c>
      <c r="BE32" s="213">
        <f>SUM(BE19:BE31)</f>
        <v>0</v>
      </c>
    </row>
    <row r="33" spans="1:104">
      <c r="A33" s="185" t="s">
        <v>25</v>
      </c>
      <c r="B33" s="186" t="s">
        <v>149</v>
      </c>
      <c r="C33" s="187" t="s">
        <v>150</v>
      </c>
      <c r="D33" s="188"/>
      <c r="E33" s="189"/>
      <c r="F33" s="189"/>
      <c r="G33" s="190"/>
      <c r="H33" s="191"/>
      <c r="I33" s="191"/>
      <c r="O33" s="192">
        <v>1</v>
      </c>
    </row>
    <row r="34" spans="1:104">
      <c r="A34" s="193">
        <v>10</v>
      </c>
      <c r="B34" s="194" t="s">
        <v>151</v>
      </c>
      <c r="C34" s="195" t="s">
        <v>152</v>
      </c>
      <c r="D34" s="196" t="s">
        <v>32</v>
      </c>
      <c r="E34" s="197">
        <v>1</v>
      </c>
      <c r="F34" s="225">
        <v>0</v>
      </c>
      <c r="G34" s="198">
        <f>E34*F34</f>
        <v>0</v>
      </c>
      <c r="O34" s="192">
        <v>2</v>
      </c>
      <c r="AA34" s="170">
        <v>12</v>
      </c>
      <c r="AB34" s="170">
        <v>0</v>
      </c>
      <c r="AC34" s="170">
        <v>107</v>
      </c>
      <c r="AZ34" s="170">
        <v>1</v>
      </c>
      <c r="BA34" s="170">
        <f>IF(AZ34=1,G34,0)</f>
        <v>0</v>
      </c>
      <c r="BB34" s="170">
        <f>IF(AZ34=2,G34,0)</f>
        <v>0</v>
      </c>
      <c r="BC34" s="170">
        <f>IF(AZ34=3,G34,0)</f>
        <v>0</v>
      </c>
      <c r="BD34" s="170">
        <f>IF(AZ34=4,G34,0)</f>
        <v>0</v>
      </c>
      <c r="BE34" s="170">
        <f>IF(AZ34=5,G34,0)</f>
        <v>0</v>
      </c>
      <c r="CA34" s="199">
        <v>12</v>
      </c>
      <c r="CB34" s="199">
        <v>0</v>
      </c>
      <c r="CZ34" s="170">
        <v>0</v>
      </c>
    </row>
    <row r="35" spans="1:104" ht="21">
      <c r="A35" s="200"/>
      <c r="B35" s="201"/>
      <c r="C35" s="251" t="s">
        <v>153</v>
      </c>
      <c r="D35" s="252"/>
      <c r="E35" s="202">
        <v>0</v>
      </c>
      <c r="F35" s="203"/>
      <c r="G35" s="204"/>
      <c r="M35" s="205" t="s">
        <v>153</v>
      </c>
      <c r="O35" s="192"/>
    </row>
    <row r="36" spans="1:104">
      <c r="A36" s="200"/>
      <c r="B36" s="201"/>
      <c r="C36" s="251" t="s">
        <v>154</v>
      </c>
      <c r="D36" s="252"/>
      <c r="E36" s="202">
        <v>0</v>
      </c>
      <c r="F36" s="203"/>
      <c r="G36" s="204"/>
      <c r="M36" s="205" t="s">
        <v>154</v>
      </c>
      <c r="O36" s="192"/>
    </row>
    <row r="37" spans="1:104">
      <c r="A37" s="200"/>
      <c r="B37" s="201"/>
      <c r="C37" s="251" t="s">
        <v>94</v>
      </c>
      <c r="D37" s="252"/>
      <c r="E37" s="202">
        <v>1</v>
      </c>
      <c r="F37" s="203"/>
      <c r="G37" s="204"/>
      <c r="M37" s="205">
        <v>1</v>
      </c>
      <c r="O37" s="192"/>
    </row>
    <row r="38" spans="1:104">
      <c r="A38" s="206"/>
      <c r="B38" s="207" t="s">
        <v>90</v>
      </c>
      <c r="C38" s="208" t="str">
        <f>CONCATENATE(B33," ",C33)</f>
        <v>9 Ostatní konstrukce, bourání</v>
      </c>
      <c r="D38" s="209"/>
      <c r="E38" s="210"/>
      <c r="F38" s="211"/>
      <c r="G38" s="212">
        <f>SUM(G33:G37)</f>
        <v>0</v>
      </c>
      <c r="O38" s="192">
        <v>4</v>
      </c>
      <c r="BA38" s="213">
        <f>SUM(BA33:BA37)</f>
        <v>0</v>
      </c>
      <c r="BB38" s="213">
        <f>SUM(BB33:BB37)</f>
        <v>0</v>
      </c>
      <c r="BC38" s="213">
        <f>SUM(BC33:BC37)</f>
        <v>0</v>
      </c>
      <c r="BD38" s="213">
        <f>SUM(BD33:BD37)</f>
        <v>0</v>
      </c>
      <c r="BE38" s="213">
        <f>SUM(BE33:BE37)</f>
        <v>0</v>
      </c>
    </row>
    <row r="39" spans="1:104">
      <c r="A39" s="185" t="s">
        <v>25</v>
      </c>
      <c r="B39" s="186" t="s">
        <v>155</v>
      </c>
      <c r="C39" s="187" t="s">
        <v>156</v>
      </c>
      <c r="D39" s="188"/>
      <c r="E39" s="189"/>
      <c r="F39" s="189"/>
      <c r="G39" s="190"/>
      <c r="H39" s="191"/>
      <c r="I39" s="191"/>
      <c r="O39" s="192">
        <v>1</v>
      </c>
    </row>
    <row r="40" spans="1:104">
      <c r="A40" s="193">
        <v>11</v>
      </c>
      <c r="B40" s="194" t="s">
        <v>157</v>
      </c>
      <c r="C40" s="195" t="s">
        <v>158</v>
      </c>
      <c r="D40" s="196" t="s">
        <v>91</v>
      </c>
      <c r="E40" s="197">
        <v>0</v>
      </c>
      <c r="F40" s="225">
        <v>0</v>
      </c>
      <c r="G40" s="198">
        <f>E40*F40</f>
        <v>0</v>
      </c>
      <c r="O40" s="192">
        <v>2</v>
      </c>
      <c r="AA40" s="170">
        <v>1</v>
      </c>
      <c r="AB40" s="170">
        <v>1</v>
      </c>
      <c r="AC40" s="170">
        <v>1</v>
      </c>
      <c r="AZ40" s="170">
        <v>1</v>
      </c>
      <c r="BA40" s="170">
        <f>IF(AZ40=1,G40,0)</f>
        <v>0</v>
      </c>
      <c r="BB40" s="170">
        <f>IF(AZ40=2,G40,0)</f>
        <v>0</v>
      </c>
      <c r="BC40" s="170">
        <f>IF(AZ40=3,G40,0)</f>
        <v>0</v>
      </c>
      <c r="BD40" s="170">
        <f>IF(AZ40=4,G40,0)</f>
        <v>0</v>
      </c>
      <c r="BE40" s="170">
        <f>IF(AZ40=5,G40,0)</f>
        <v>0</v>
      </c>
      <c r="CA40" s="199">
        <v>1</v>
      </c>
      <c r="CB40" s="199">
        <v>1</v>
      </c>
      <c r="CZ40" s="170">
        <v>1.8380000000000001E-2</v>
      </c>
    </row>
    <row r="41" spans="1:104">
      <c r="A41" s="200"/>
      <c r="B41" s="201"/>
      <c r="C41" s="251" t="s">
        <v>159</v>
      </c>
      <c r="D41" s="252"/>
      <c r="E41" s="202">
        <v>0</v>
      </c>
      <c r="F41" s="203"/>
      <c r="G41" s="204"/>
      <c r="M41" s="205" t="s">
        <v>159</v>
      </c>
      <c r="O41" s="192"/>
    </row>
    <row r="42" spans="1:104">
      <c r="A42" s="200"/>
      <c r="B42" s="201"/>
      <c r="C42" s="251" t="s">
        <v>160</v>
      </c>
      <c r="D42" s="252"/>
      <c r="E42" s="202">
        <v>0</v>
      </c>
      <c r="F42" s="203"/>
      <c r="G42" s="204"/>
      <c r="M42" s="205">
        <v>0</v>
      </c>
      <c r="O42" s="192"/>
    </row>
    <row r="43" spans="1:104">
      <c r="A43" s="193">
        <v>12</v>
      </c>
      <c r="B43" s="194" t="s">
        <v>161</v>
      </c>
      <c r="C43" s="195" t="s">
        <v>162</v>
      </c>
      <c r="D43" s="196" t="s">
        <v>91</v>
      </c>
      <c r="E43" s="197">
        <v>860</v>
      </c>
      <c r="F43" s="225">
        <v>0</v>
      </c>
      <c r="G43" s="198">
        <f>E43*F43</f>
        <v>0</v>
      </c>
      <c r="O43" s="192">
        <v>2</v>
      </c>
      <c r="AA43" s="170">
        <v>1</v>
      </c>
      <c r="AB43" s="170">
        <v>1</v>
      </c>
      <c r="AC43" s="170">
        <v>1</v>
      </c>
      <c r="AZ43" s="170">
        <v>1</v>
      </c>
      <c r="BA43" s="170">
        <f>IF(AZ43=1,G43,0)</f>
        <v>0</v>
      </c>
      <c r="BB43" s="170">
        <f>IF(AZ43=2,G43,0)</f>
        <v>0</v>
      </c>
      <c r="BC43" s="170">
        <f>IF(AZ43=3,G43,0)</f>
        <v>0</v>
      </c>
      <c r="BD43" s="170">
        <f>IF(AZ43=4,G43,0)</f>
        <v>0</v>
      </c>
      <c r="BE43" s="170">
        <f>IF(AZ43=5,G43,0)</f>
        <v>0</v>
      </c>
      <c r="CA43" s="199">
        <v>1</v>
      </c>
      <c r="CB43" s="199">
        <v>1</v>
      </c>
      <c r="CZ43" s="170">
        <v>1.58E-3</v>
      </c>
    </row>
    <row r="44" spans="1:104">
      <c r="A44" s="206"/>
      <c r="B44" s="207" t="s">
        <v>90</v>
      </c>
      <c r="C44" s="208" t="str">
        <f>CONCATENATE(B39," ",C39)</f>
        <v>94 Lešení a stavební výtahy</v>
      </c>
      <c r="D44" s="209"/>
      <c r="E44" s="210"/>
      <c r="F44" s="211"/>
      <c r="G44" s="212">
        <f>SUM(G39:G43)</f>
        <v>0</v>
      </c>
      <c r="O44" s="192">
        <v>4</v>
      </c>
      <c r="BA44" s="213">
        <f>SUM(BA39:BA43)</f>
        <v>0</v>
      </c>
      <c r="BB44" s="213">
        <f>SUM(BB39:BB43)</f>
        <v>0</v>
      </c>
      <c r="BC44" s="213">
        <f>SUM(BC39:BC43)</f>
        <v>0</v>
      </c>
      <c r="BD44" s="213">
        <f>SUM(BD39:BD43)</f>
        <v>0</v>
      </c>
      <c r="BE44" s="213">
        <f>SUM(BE39:BE43)</f>
        <v>0</v>
      </c>
    </row>
    <row r="45" spans="1:104">
      <c r="A45" s="185" t="s">
        <v>25</v>
      </c>
      <c r="B45" s="186" t="s">
        <v>163</v>
      </c>
      <c r="C45" s="187" t="s">
        <v>164</v>
      </c>
      <c r="D45" s="188"/>
      <c r="E45" s="189"/>
      <c r="F45" s="189"/>
      <c r="G45" s="190"/>
      <c r="H45" s="191"/>
      <c r="I45" s="191"/>
      <c r="O45" s="192">
        <v>1</v>
      </c>
    </row>
    <row r="46" spans="1:104">
      <c r="A46" s="193">
        <v>13</v>
      </c>
      <c r="B46" s="194" t="s">
        <v>165</v>
      </c>
      <c r="C46" s="195" t="s">
        <v>166</v>
      </c>
      <c r="D46" s="196" t="s">
        <v>32</v>
      </c>
      <c r="E46" s="197">
        <v>1</v>
      </c>
      <c r="F46" s="225">
        <v>0</v>
      </c>
      <c r="G46" s="198">
        <f>E46*F46</f>
        <v>0</v>
      </c>
      <c r="O46" s="192">
        <v>2</v>
      </c>
      <c r="AA46" s="170">
        <v>1</v>
      </c>
      <c r="AB46" s="170">
        <v>1</v>
      </c>
      <c r="AC46" s="170">
        <v>1</v>
      </c>
      <c r="AZ46" s="170">
        <v>1</v>
      </c>
      <c r="BA46" s="170">
        <f>IF(AZ46=1,G46,0)</f>
        <v>0</v>
      </c>
      <c r="BB46" s="170">
        <f>IF(AZ46=2,G46,0)</f>
        <v>0</v>
      </c>
      <c r="BC46" s="170">
        <f>IF(AZ46=3,G46,0)</f>
        <v>0</v>
      </c>
      <c r="BD46" s="170">
        <f>IF(AZ46=4,G46,0)</f>
        <v>0</v>
      </c>
      <c r="BE46" s="170">
        <f>IF(AZ46=5,G46,0)</f>
        <v>0</v>
      </c>
      <c r="CA46" s="199">
        <v>1</v>
      </c>
      <c r="CB46" s="199">
        <v>1</v>
      </c>
      <c r="CZ46" s="170">
        <v>1.0000000000000001E-5</v>
      </c>
    </row>
    <row r="47" spans="1:104">
      <c r="A47" s="206"/>
      <c r="B47" s="207" t="s">
        <v>90</v>
      </c>
      <c r="C47" s="208" t="str">
        <f>CONCATENATE(B45," ",C45)</f>
        <v>95 Dokončovací konstrukce na pozemních stavbách</v>
      </c>
      <c r="D47" s="209"/>
      <c r="E47" s="210"/>
      <c r="F47" s="211"/>
      <c r="G47" s="212">
        <f>SUM(G45:G46)</f>
        <v>0</v>
      </c>
      <c r="O47" s="192">
        <v>4</v>
      </c>
      <c r="BA47" s="213">
        <f>SUM(BA45:BA46)</f>
        <v>0</v>
      </c>
      <c r="BB47" s="213">
        <f>SUM(BB45:BB46)</f>
        <v>0</v>
      </c>
      <c r="BC47" s="213">
        <f>SUM(BC45:BC46)</f>
        <v>0</v>
      </c>
      <c r="BD47" s="213">
        <f>SUM(BD45:BD46)</f>
        <v>0</v>
      </c>
      <c r="BE47" s="213">
        <f>SUM(BE45:BE46)</f>
        <v>0</v>
      </c>
    </row>
    <row r="48" spans="1:104">
      <c r="A48" s="185" t="s">
        <v>25</v>
      </c>
      <c r="B48" s="186" t="s">
        <v>167</v>
      </c>
      <c r="C48" s="187" t="s">
        <v>168</v>
      </c>
      <c r="D48" s="188"/>
      <c r="E48" s="189"/>
      <c r="F48" s="189"/>
      <c r="G48" s="190"/>
      <c r="H48" s="191"/>
      <c r="I48" s="191"/>
      <c r="O48" s="192">
        <v>1</v>
      </c>
    </row>
    <row r="49" spans="1:104">
      <c r="A49" s="193">
        <v>14</v>
      </c>
      <c r="B49" s="194" t="s">
        <v>169</v>
      </c>
      <c r="C49" s="195" t="s">
        <v>170</v>
      </c>
      <c r="D49" s="196" t="s">
        <v>32</v>
      </c>
      <c r="E49" s="197">
        <v>1</v>
      </c>
      <c r="F49" s="225">
        <v>0</v>
      </c>
      <c r="G49" s="198">
        <f>E49*F49</f>
        <v>0</v>
      </c>
      <c r="O49" s="192">
        <v>2</v>
      </c>
      <c r="AA49" s="170">
        <v>1</v>
      </c>
      <c r="AB49" s="170">
        <v>9</v>
      </c>
      <c r="AC49" s="170">
        <v>9</v>
      </c>
      <c r="AZ49" s="170">
        <v>1</v>
      </c>
      <c r="BA49" s="170">
        <f>IF(AZ49=1,G49,0)</f>
        <v>0</v>
      </c>
      <c r="BB49" s="170">
        <f>IF(AZ49=2,G49,0)</f>
        <v>0</v>
      </c>
      <c r="BC49" s="170">
        <f>IF(AZ49=3,G49,0)</f>
        <v>0</v>
      </c>
      <c r="BD49" s="170">
        <f>IF(AZ49=4,G49,0)</f>
        <v>0</v>
      </c>
      <c r="BE49" s="170">
        <f>IF(AZ49=5,G49,0)</f>
        <v>0</v>
      </c>
      <c r="CA49" s="199">
        <v>1</v>
      </c>
      <c r="CB49" s="199">
        <v>9</v>
      </c>
      <c r="CZ49" s="170">
        <v>0</v>
      </c>
    </row>
    <row r="50" spans="1:104">
      <c r="A50" s="193">
        <v>15</v>
      </c>
      <c r="B50" s="194" t="s">
        <v>171</v>
      </c>
      <c r="C50" s="195" t="s">
        <v>172</v>
      </c>
      <c r="D50" s="196" t="s">
        <v>32</v>
      </c>
      <c r="E50" s="197">
        <v>1</v>
      </c>
      <c r="F50" s="225">
        <v>0</v>
      </c>
      <c r="G50" s="198">
        <f>E50*F50</f>
        <v>0</v>
      </c>
      <c r="O50" s="192">
        <v>2</v>
      </c>
      <c r="AA50" s="170">
        <v>1</v>
      </c>
      <c r="AB50" s="170">
        <v>1</v>
      </c>
      <c r="AC50" s="170">
        <v>1</v>
      </c>
      <c r="AZ50" s="170">
        <v>1</v>
      </c>
      <c r="BA50" s="170">
        <f>IF(AZ50=1,G50,0)</f>
        <v>0</v>
      </c>
      <c r="BB50" s="170">
        <f>IF(AZ50=2,G50,0)</f>
        <v>0</v>
      </c>
      <c r="BC50" s="170">
        <f>IF(AZ50=3,G50,0)</f>
        <v>0</v>
      </c>
      <c r="BD50" s="170">
        <f>IF(AZ50=4,G50,0)</f>
        <v>0</v>
      </c>
      <c r="BE50" s="170">
        <f>IF(AZ50=5,G50,0)</f>
        <v>0</v>
      </c>
      <c r="CA50" s="199">
        <v>1</v>
      </c>
      <c r="CB50" s="199">
        <v>1</v>
      </c>
      <c r="CZ50" s="170">
        <v>0</v>
      </c>
    </row>
    <row r="51" spans="1:104">
      <c r="A51" s="193">
        <v>16</v>
      </c>
      <c r="B51" s="194" t="s">
        <v>173</v>
      </c>
      <c r="C51" s="195" t="s">
        <v>174</v>
      </c>
      <c r="D51" s="196" t="s">
        <v>32</v>
      </c>
      <c r="E51" s="197">
        <v>1</v>
      </c>
      <c r="F51" s="225">
        <v>0</v>
      </c>
      <c r="G51" s="198">
        <f>E51*F51</f>
        <v>0</v>
      </c>
      <c r="O51" s="192">
        <v>2</v>
      </c>
      <c r="AA51" s="170">
        <v>1</v>
      </c>
      <c r="AB51" s="170">
        <v>1</v>
      </c>
      <c r="AC51" s="170">
        <v>1</v>
      </c>
      <c r="AZ51" s="170">
        <v>1</v>
      </c>
      <c r="BA51" s="170">
        <f>IF(AZ51=1,G51,0)</f>
        <v>0</v>
      </c>
      <c r="BB51" s="170">
        <f>IF(AZ51=2,G51,0)</f>
        <v>0</v>
      </c>
      <c r="BC51" s="170">
        <f>IF(AZ51=3,G51,0)</f>
        <v>0</v>
      </c>
      <c r="BD51" s="170">
        <f>IF(AZ51=4,G51,0)</f>
        <v>0</v>
      </c>
      <c r="BE51" s="170">
        <f>IF(AZ51=5,G51,0)</f>
        <v>0</v>
      </c>
      <c r="CA51" s="199">
        <v>1</v>
      </c>
      <c r="CB51" s="199">
        <v>1</v>
      </c>
      <c r="CZ51" s="170">
        <v>0</v>
      </c>
    </row>
    <row r="52" spans="1:104">
      <c r="A52" s="193">
        <v>17</v>
      </c>
      <c r="B52" s="194" t="s">
        <v>175</v>
      </c>
      <c r="C52" s="195" t="s">
        <v>176</v>
      </c>
      <c r="D52" s="196" t="s">
        <v>91</v>
      </c>
      <c r="E52" s="197">
        <v>125.67</v>
      </c>
      <c r="F52" s="225">
        <v>0</v>
      </c>
      <c r="G52" s="198">
        <f>E52*F52</f>
        <v>0</v>
      </c>
      <c r="O52" s="192">
        <v>2</v>
      </c>
      <c r="AA52" s="170">
        <v>1</v>
      </c>
      <c r="AB52" s="170">
        <v>7</v>
      </c>
      <c r="AC52" s="170">
        <v>7</v>
      </c>
      <c r="AZ52" s="170">
        <v>1</v>
      </c>
      <c r="BA52" s="170">
        <f>IF(AZ52=1,G52,0)</f>
        <v>0</v>
      </c>
      <c r="BB52" s="170">
        <f>IF(AZ52=2,G52,0)</f>
        <v>0</v>
      </c>
      <c r="BC52" s="170">
        <f>IF(AZ52=3,G52,0)</f>
        <v>0</v>
      </c>
      <c r="BD52" s="170">
        <f>IF(AZ52=4,G52,0)</f>
        <v>0</v>
      </c>
      <c r="BE52" s="170">
        <f>IF(AZ52=5,G52,0)</f>
        <v>0</v>
      </c>
      <c r="CA52" s="199">
        <v>1</v>
      </c>
      <c r="CB52" s="199">
        <v>7</v>
      </c>
      <c r="CZ52" s="170">
        <v>0</v>
      </c>
    </row>
    <row r="53" spans="1:104" ht="31.2">
      <c r="A53" s="200"/>
      <c r="B53" s="201"/>
      <c r="C53" s="251" t="s">
        <v>177</v>
      </c>
      <c r="D53" s="252"/>
      <c r="E53" s="202">
        <v>125.67</v>
      </c>
      <c r="F53" s="203"/>
      <c r="G53" s="204"/>
      <c r="M53" s="205" t="s">
        <v>177</v>
      </c>
      <c r="O53" s="192"/>
    </row>
    <row r="54" spans="1:104">
      <c r="A54" s="193">
        <v>18</v>
      </c>
      <c r="B54" s="194" t="s">
        <v>178</v>
      </c>
      <c r="C54" s="195" t="s">
        <v>179</v>
      </c>
      <c r="D54" s="196" t="s">
        <v>98</v>
      </c>
      <c r="E54" s="197">
        <v>1.0637000000000001</v>
      </c>
      <c r="F54" s="225">
        <v>0</v>
      </c>
      <c r="G54" s="198">
        <f>E54*F54</f>
        <v>0</v>
      </c>
      <c r="O54" s="192">
        <v>2</v>
      </c>
      <c r="AA54" s="170">
        <v>1</v>
      </c>
      <c r="AB54" s="170">
        <v>1</v>
      </c>
      <c r="AC54" s="170">
        <v>1</v>
      </c>
      <c r="AZ54" s="170">
        <v>1</v>
      </c>
      <c r="BA54" s="170">
        <f>IF(AZ54=1,G54,0)</f>
        <v>0</v>
      </c>
      <c r="BB54" s="170">
        <f>IF(AZ54=2,G54,0)</f>
        <v>0</v>
      </c>
      <c r="BC54" s="170">
        <f>IF(AZ54=3,G54,0)</f>
        <v>0</v>
      </c>
      <c r="BD54" s="170">
        <f>IF(AZ54=4,G54,0)</f>
        <v>0</v>
      </c>
      <c r="BE54" s="170">
        <f>IF(AZ54=5,G54,0)</f>
        <v>0</v>
      </c>
      <c r="CA54" s="199">
        <v>1</v>
      </c>
      <c r="CB54" s="199">
        <v>1</v>
      </c>
      <c r="CZ54" s="170">
        <v>0</v>
      </c>
    </row>
    <row r="55" spans="1:104">
      <c r="A55" s="200"/>
      <c r="B55" s="201"/>
      <c r="C55" s="251" t="s">
        <v>180</v>
      </c>
      <c r="D55" s="252"/>
      <c r="E55" s="202">
        <v>1.0637000000000001</v>
      </c>
      <c r="F55" s="203"/>
      <c r="G55" s="204"/>
      <c r="M55" s="205" t="s">
        <v>180</v>
      </c>
      <c r="O55" s="192"/>
    </row>
    <row r="56" spans="1:104">
      <c r="A56" s="193">
        <v>19</v>
      </c>
      <c r="B56" s="194" t="s">
        <v>181</v>
      </c>
      <c r="C56" s="195" t="s">
        <v>182</v>
      </c>
      <c r="D56" s="196" t="s">
        <v>91</v>
      </c>
      <c r="E56" s="197">
        <v>717.81889999999999</v>
      </c>
      <c r="F56" s="225">
        <v>0</v>
      </c>
      <c r="G56" s="198">
        <f>E56*F56</f>
        <v>0</v>
      </c>
      <c r="O56" s="192">
        <v>2</v>
      </c>
      <c r="AA56" s="170">
        <v>1</v>
      </c>
      <c r="AB56" s="170">
        <v>1</v>
      </c>
      <c r="AC56" s="170">
        <v>1</v>
      </c>
      <c r="AZ56" s="170">
        <v>1</v>
      </c>
      <c r="BA56" s="170">
        <f>IF(AZ56=1,G56,0)</f>
        <v>0</v>
      </c>
      <c r="BB56" s="170">
        <f>IF(AZ56=2,G56,0)</f>
        <v>0</v>
      </c>
      <c r="BC56" s="170">
        <f>IF(AZ56=3,G56,0)</f>
        <v>0</v>
      </c>
      <c r="BD56" s="170">
        <f>IF(AZ56=4,G56,0)</f>
        <v>0</v>
      </c>
      <c r="BE56" s="170">
        <f>IF(AZ56=5,G56,0)</f>
        <v>0</v>
      </c>
      <c r="CA56" s="199">
        <v>1</v>
      </c>
      <c r="CB56" s="199">
        <v>1</v>
      </c>
      <c r="CZ56" s="170">
        <v>6.7000000000000002E-4</v>
      </c>
    </row>
    <row r="57" spans="1:104">
      <c r="A57" s="200"/>
      <c r="B57" s="201"/>
      <c r="C57" s="251" t="s">
        <v>183</v>
      </c>
      <c r="D57" s="252"/>
      <c r="E57" s="202">
        <v>73.669300000000007</v>
      </c>
      <c r="F57" s="203"/>
      <c r="G57" s="204"/>
      <c r="M57" s="205" t="s">
        <v>183</v>
      </c>
      <c r="O57" s="192"/>
    </row>
    <row r="58" spans="1:104">
      <c r="A58" s="200"/>
      <c r="B58" s="201"/>
      <c r="C58" s="253" t="s">
        <v>184</v>
      </c>
      <c r="D58" s="252"/>
      <c r="E58" s="214">
        <v>73.669300000000007</v>
      </c>
      <c r="F58" s="203"/>
      <c r="G58" s="204"/>
      <c r="M58" s="205" t="s">
        <v>184</v>
      </c>
      <c r="O58" s="192"/>
    </row>
    <row r="59" spans="1:104">
      <c r="A59" s="200"/>
      <c r="B59" s="201"/>
      <c r="C59" s="251" t="s">
        <v>185</v>
      </c>
      <c r="D59" s="252"/>
      <c r="E59" s="202">
        <v>0</v>
      </c>
      <c r="F59" s="203"/>
      <c r="G59" s="204"/>
      <c r="M59" s="205" t="s">
        <v>185</v>
      </c>
      <c r="O59" s="192"/>
    </row>
    <row r="60" spans="1:104" ht="21">
      <c r="A60" s="200"/>
      <c r="B60" s="201"/>
      <c r="C60" s="251" t="s">
        <v>186</v>
      </c>
      <c r="D60" s="252"/>
      <c r="E60" s="202">
        <v>62.174999999999997</v>
      </c>
      <c r="F60" s="203"/>
      <c r="G60" s="204"/>
      <c r="M60" s="205" t="s">
        <v>186</v>
      </c>
      <c r="O60" s="192"/>
    </row>
    <row r="61" spans="1:104">
      <c r="A61" s="200"/>
      <c r="B61" s="201"/>
      <c r="C61" s="251" t="s">
        <v>187</v>
      </c>
      <c r="D61" s="252"/>
      <c r="E61" s="202">
        <v>46.03</v>
      </c>
      <c r="F61" s="203"/>
      <c r="G61" s="204"/>
      <c r="M61" s="205" t="s">
        <v>187</v>
      </c>
      <c r="O61" s="192"/>
    </row>
    <row r="62" spans="1:104" ht="21">
      <c r="A62" s="200"/>
      <c r="B62" s="201"/>
      <c r="C62" s="251" t="s">
        <v>188</v>
      </c>
      <c r="D62" s="252"/>
      <c r="E62" s="202">
        <v>53.96</v>
      </c>
      <c r="F62" s="203"/>
      <c r="G62" s="204"/>
      <c r="M62" s="205" t="s">
        <v>188</v>
      </c>
      <c r="O62" s="192"/>
    </row>
    <row r="63" spans="1:104">
      <c r="A63" s="200"/>
      <c r="B63" s="201"/>
      <c r="C63" s="251" t="s">
        <v>189</v>
      </c>
      <c r="D63" s="252"/>
      <c r="E63" s="202">
        <v>20.397500000000001</v>
      </c>
      <c r="F63" s="203"/>
      <c r="G63" s="204"/>
      <c r="M63" s="205" t="s">
        <v>189</v>
      </c>
      <c r="O63" s="192"/>
    </row>
    <row r="64" spans="1:104">
      <c r="A64" s="200"/>
      <c r="B64" s="201"/>
      <c r="C64" s="253" t="s">
        <v>184</v>
      </c>
      <c r="D64" s="252"/>
      <c r="E64" s="214">
        <v>182.5625</v>
      </c>
      <c r="F64" s="203"/>
      <c r="G64" s="204"/>
      <c r="M64" s="205" t="s">
        <v>184</v>
      </c>
      <c r="O64" s="192"/>
    </row>
    <row r="65" spans="1:104">
      <c r="A65" s="200"/>
      <c r="B65" s="201"/>
      <c r="C65" s="251" t="s">
        <v>190</v>
      </c>
      <c r="D65" s="252"/>
      <c r="E65" s="202">
        <v>0</v>
      </c>
      <c r="F65" s="203"/>
      <c r="G65" s="204"/>
      <c r="M65" s="205" t="s">
        <v>190</v>
      </c>
      <c r="O65" s="192"/>
    </row>
    <row r="66" spans="1:104" ht="31.2">
      <c r="A66" s="200"/>
      <c r="B66" s="201"/>
      <c r="C66" s="251" t="s">
        <v>191</v>
      </c>
      <c r="D66" s="252"/>
      <c r="E66" s="202">
        <v>316.26900000000001</v>
      </c>
      <c r="F66" s="203"/>
      <c r="G66" s="204"/>
      <c r="M66" s="205" t="s">
        <v>191</v>
      </c>
      <c r="O66" s="192"/>
    </row>
    <row r="67" spans="1:104" ht="21">
      <c r="A67" s="200"/>
      <c r="B67" s="201"/>
      <c r="C67" s="251" t="s">
        <v>192</v>
      </c>
      <c r="D67" s="252"/>
      <c r="E67" s="202">
        <v>122.72</v>
      </c>
      <c r="F67" s="203"/>
      <c r="G67" s="204"/>
      <c r="M67" s="205" t="s">
        <v>192</v>
      </c>
      <c r="O67" s="192"/>
    </row>
    <row r="68" spans="1:104">
      <c r="A68" s="200"/>
      <c r="B68" s="201"/>
      <c r="C68" s="251" t="s">
        <v>193</v>
      </c>
      <c r="D68" s="252"/>
      <c r="E68" s="202">
        <v>-12.805</v>
      </c>
      <c r="F68" s="203"/>
      <c r="G68" s="204"/>
      <c r="M68" s="205" t="s">
        <v>193</v>
      </c>
      <c r="O68" s="192"/>
    </row>
    <row r="69" spans="1:104">
      <c r="A69" s="200"/>
      <c r="B69" s="201"/>
      <c r="C69" s="251" t="s">
        <v>194</v>
      </c>
      <c r="D69" s="252"/>
      <c r="E69" s="202">
        <v>21.126000000000001</v>
      </c>
      <c r="F69" s="203"/>
      <c r="G69" s="204"/>
      <c r="M69" s="205" t="s">
        <v>194</v>
      </c>
      <c r="O69" s="192"/>
    </row>
    <row r="70" spans="1:104">
      <c r="A70" s="200"/>
      <c r="B70" s="201"/>
      <c r="C70" s="251" t="s">
        <v>195</v>
      </c>
      <c r="D70" s="252"/>
      <c r="E70" s="202">
        <v>1.671</v>
      </c>
      <c r="F70" s="203"/>
      <c r="G70" s="204"/>
      <c r="M70" s="205" t="s">
        <v>195</v>
      </c>
      <c r="O70" s="192"/>
    </row>
    <row r="71" spans="1:104">
      <c r="A71" s="200"/>
      <c r="B71" s="201"/>
      <c r="C71" s="253" t="s">
        <v>184</v>
      </c>
      <c r="D71" s="252"/>
      <c r="E71" s="214">
        <v>448.98099999999999</v>
      </c>
      <c r="F71" s="203"/>
      <c r="G71" s="204"/>
      <c r="M71" s="205" t="s">
        <v>184</v>
      </c>
      <c r="O71" s="192"/>
    </row>
    <row r="72" spans="1:104">
      <c r="A72" s="200"/>
      <c r="B72" s="201"/>
      <c r="C72" s="251" t="s">
        <v>196</v>
      </c>
      <c r="D72" s="252"/>
      <c r="E72" s="202">
        <v>5.968</v>
      </c>
      <c r="F72" s="203"/>
      <c r="G72" s="204"/>
      <c r="M72" s="205" t="s">
        <v>196</v>
      </c>
      <c r="O72" s="192"/>
    </row>
    <row r="73" spans="1:104">
      <c r="A73" s="200"/>
      <c r="B73" s="201"/>
      <c r="C73" s="251" t="s">
        <v>197</v>
      </c>
      <c r="D73" s="252"/>
      <c r="E73" s="202">
        <v>6.6379999999999999</v>
      </c>
      <c r="F73" s="203"/>
      <c r="G73" s="204"/>
      <c r="M73" s="205" t="s">
        <v>197</v>
      </c>
      <c r="O73" s="192"/>
    </row>
    <row r="74" spans="1:104">
      <c r="A74" s="193">
        <v>20</v>
      </c>
      <c r="B74" s="194" t="s">
        <v>198</v>
      </c>
      <c r="C74" s="195" t="s">
        <v>199</v>
      </c>
      <c r="D74" s="196" t="s">
        <v>91</v>
      </c>
      <c r="E74" s="197">
        <v>202.82300000000001</v>
      </c>
      <c r="F74" s="225">
        <v>0</v>
      </c>
      <c r="G74" s="198">
        <f>E74*F74</f>
        <v>0</v>
      </c>
      <c r="O74" s="192">
        <v>2</v>
      </c>
      <c r="AA74" s="170">
        <v>1</v>
      </c>
      <c r="AB74" s="170">
        <v>0</v>
      </c>
      <c r="AC74" s="170">
        <v>0</v>
      </c>
      <c r="AZ74" s="170">
        <v>1</v>
      </c>
      <c r="BA74" s="170">
        <f>IF(AZ74=1,G74,0)</f>
        <v>0</v>
      </c>
      <c r="BB74" s="170">
        <f>IF(AZ74=2,G74,0)</f>
        <v>0</v>
      </c>
      <c r="BC74" s="170">
        <f>IF(AZ74=3,G74,0)</f>
        <v>0</v>
      </c>
      <c r="BD74" s="170">
        <f>IF(AZ74=4,G74,0)</f>
        <v>0</v>
      </c>
      <c r="BE74" s="170">
        <f>IF(AZ74=5,G74,0)</f>
        <v>0</v>
      </c>
      <c r="CA74" s="199">
        <v>1</v>
      </c>
      <c r="CB74" s="199">
        <v>0</v>
      </c>
      <c r="CZ74" s="170">
        <v>6.7000000000000002E-4</v>
      </c>
    </row>
    <row r="75" spans="1:104">
      <c r="A75" s="200"/>
      <c r="B75" s="201"/>
      <c r="C75" s="251" t="s">
        <v>200</v>
      </c>
      <c r="D75" s="252"/>
      <c r="E75" s="202">
        <v>58.457000000000001</v>
      </c>
      <c r="F75" s="203"/>
      <c r="G75" s="204"/>
      <c r="M75" s="205" t="s">
        <v>200</v>
      </c>
      <c r="O75" s="192"/>
    </row>
    <row r="76" spans="1:104">
      <c r="A76" s="200"/>
      <c r="B76" s="201"/>
      <c r="C76" s="253" t="s">
        <v>184</v>
      </c>
      <c r="D76" s="252"/>
      <c r="E76" s="214">
        <v>58.457000000000001</v>
      </c>
      <c r="F76" s="203"/>
      <c r="G76" s="204"/>
      <c r="M76" s="205" t="s">
        <v>184</v>
      </c>
      <c r="O76" s="192"/>
    </row>
    <row r="77" spans="1:104">
      <c r="A77" s="200"/>
      <c r="B77" s="201"/>
      <c r="C77" s="251" t="s">
        <v>201</v>
      </c>
      <c r="D77" s="252"/>
      <c r="E77" s="202">
        <v>109.708</v>
      </c>
      <c r="F77" s="203"/>
      <c r="G77" s="204"/>
      <c r="M77" s="205" t="s">
        <v>201</v>
      </c>
      <c r="O77" s="192"/>
    </row>
    <row r="78" spans="1:104">
      <c r="A78" s="200"/>
      <c r="B78" s="201"/>
      <c r="C78" s="251" t="s">
        <v>202</v>
      </c>
      <c r="D78" s="252"/>
      <c r="E78" s="202">
        <v>28.768000000000001</v>
      </c>
      <c r="F78" s="203"/>
      <c r="G78" s="204"/>
      <c r="M78" s="205" t="s">
        <v>202</v>
      </c>
      <c r="O78" s="192"/>
    </row>
    <row r="79" spans="1:104">
      <c r="A79" s="200"/>
      <c r="B79" s="201"/>
      <c r="C79" s="251" t="s">
        <v>203</v>
      </c>
      <c r="D79" s="252"/>
      <c r="E79" s="202">
        <v>4.54</v>
      </c>
      <c r="F79" s="203"/>
      <c r="G79" s="204"/>
      <c r="M79" s="205" t="s">
        <v>203</v>
      </c>
      <c r="O79" s="192"/>
    </row>
    <row r="80" spans="1:104">
      <c r="A80" s="200"/>
      <c r="B80" s="201"/>
      <c r="C80" s="251" t="s">
        <v>204</v>
      </c>
      <c r="D80" s="252"/>
      <c r="E80" s="202">
        <v>1.35</v>
      </c>
      <c r="F80" s="203"/>
      <c r="G80" s="204"/>
      <c r="M80" s="205" t="s">
        <v>204</v>
      </c>
      <c r="O80" s="192"/>
    </row>
    <row r="81" spans="1:104">
      <c r="A81" s="200"/>
      <c r="B81" s="201"/>
      <c r="C81" s="253" t="s">
        <v>184</v>
      </c>
      <c r="D81" s="252"/>
      <c r="E81" s="214">
        <v>144.36599999999999</v>
      </c>
      <c r="F81" s="203"/>
      <c r="G81" s="204"/>
      <c r="M81" s="205" t="s">
        <v>184</v>
      </c>
      <c r="O81" s="192"/>
    </row>
    <row r="82" spans="1:104">
      <c r="A82" s="193">
        <v>21</v>
      </c>
      <c r="B82" s="194" t="s">
        <v>205</v>
      </c>
      <c r="C82" s="195" t="s">
        <v>206</v>
      </c>
      <c r="D82" s="196" t="s">
        <v>98</v>
      </c>
      <c r="E82" s="197">
        <v>23.4682</v>
      </c>
      <c r="F82" s="225">
        <v>0</v>
      </c>
      <c r="G82" s="198">
        <f>E82*F82</f>
        <v>0</v>
      </c>
      <c r="O82" s="192">
        <v>2</v>
      </c>
      <c r="AA82" s="170">
        <v>1</v>
      </c>
      <c r="AB82" s="170">
        <v>1</v>
      </c>
      <c r="AC82" s="170">
        <v>1</v>
      </c>
      <c r="AZ82" s="170">
        <v>1</v>
      </c>
      <c r="BA82" s="170">
        <f>IF(AZ82=1,G82,0)</f>
        <v>0</v>
      </c>
      <c r="BB82" s="170">
        <f>IF(AZ82=2,G82,0)</f>
        <v>0</v>
      </c>
      <c r="BC82" s="170">
        <f>IF(AZ82=3,G82,0)</f>
        <v>0</v>
      </c>
      <c r="BD82" s="170">
        <f>IF(AZ82=4,G82,0)</f>
        <v>0</v>
      </c>
      <c r="BE82" s="170">
        <f>IF(AZ82=5,G82,0)</f>
        <v>0</v>
      </c>
      <c r="CA82" s="199">
        <v>1</v>
      </c>
      <c r="CB82" s="199">
        <v>1</v>
      </c>
      <c r="CZ82" s="170">
        <v>1.2800000000000001E-3</v>
      </c>
    </row>
    <row r="83" spans="1:104">
      <c r="A83" s="200"/>
      <c r="B83" s="201"/>
      <c r="C83" s="251" t="s">
        <v>207</v>
      </c>
      <c r="D83" s="252"/>
      <c r="E83" s="202">
        <v>1.4279999999999999</v>
      </c>
      <c r="F83" s="203"/>
      <c r="G83" s="204"/>
      <c r="M83" s="205" t="s">
        <v>207</v>
      </c>
      <c r="O83" s="192"/>
    </row>
    <row r="84" spans="1:104">
      <c r="A84" s="200"/>
      <c r="B84" s="201"/>
      <c r="C84" s="251" t="s">
        <v>208</v>
      </c>
      <c r="D84" s="252"/>
      <c r="E84" s="202">
        <v>0.88739999999999997</v>
      </c>
      <c r="F84" s="203"/>
      <c r="G84" s="204"/>
      <c r="M84" s="205" t="s">
        <v>208</v>
      </c>
      <c r="O84" s="192"/>
    </row>
    <row r="85" spans="1:104">
      <c r="A85" s="200"/>
      <c r="B85" s="201"/>
      <c r="C85" s="253" t="s">
        <v>184</v>
      </c>
      <c r="D85" s="252"/>
      <c r="E85" s="214">
        <v>2.3153999999999999</v>
      </c>
      <c r="F85" s="203"/>
      <c r="G85" s="204"/>
      <c r="M85" s="205" t="s">
        <v>184</v>
      </c>
      <c r="O85" s="192"/>
    </row>
    <row r="86" spans="1:104">
      <c r="A86" s="200"/>
      <c r="B86" s="201"/>
      <c r="C86" s="251" t="s">
        <v>209</v>
      </c>
      <c r="D86" s="252"/>
      <c r="E86" s="202">
        <v>4.4916999999999998</v>
      </c>
      <c r="F86" s="203"/>
      <c r="G86" s="204"/>
      <c r="M86" s="205" t="s">
        <v>209</v>
      </c>
      <c r="O86" s="192"/>
    </row>
    <row r="87" spans="1:104">
      <c r="A87" s="200"/>
      <c r="B87" s="201"/>
      <c r="C87" s="251" t="s">
        <v>210</v>
      </c>
      <c r="D87" s="252"/>
      <c r="E87" s="202">
        <v>0.74250000000000005</v>
      </c>
      <c r="F87" s="203"/>
      <c r="G87" s="204"/>
      <c r="M87" s="205" t="s">
        <v>210</v>
      </c>
      <c r="O87" s="192"/>
    </row>
    <row r="88" spans="1:104">
      <c r="A88" s="200"/>
      <c r="B88" s="201"/>
      <c r="C88" s="251" t="s">
        <v>211</v>
      </c>
      <c r="D88" s="252"/>
      <c r="E88" s="202">
        <v>1.9300000000000001E-2</v>
      </c>
      <c r="F88" s="203"/>
      <c r="G88" s="204"/>
      <c r="M88" s="205" t="s">
        <v>211</v>
      </c>
      <c r="O88" s="192"/>
    </row>
    <row r="89" spans="1:104">
      <c r="A89" s="200"/>
      <c r="B89" s="201"/>
      <c r="C89" s="253" t="s">
        <v>184</v>
      </c>
      <c r="D89" s="252"/>
      <c r="E89" s="214">
        <v>5.2534999999999998</v>
      </c>
      <c r="F89" s="203"/>
      <c r="G89" s="204"/>
      <c r="M89" s="205" t="s">
        <v>184</v>
      </c>
      <c r="O89" s="192"/>
    </row>
    <row r="90" spans="1:104">
      <c r="A90" s="200"/>
      <c r="B90" s="201"/>
      <c r="C90" s="251" t="s">
        <v>212</v>
      </c>
      <c r="D90" s="252"/>
      <c r="E90" s="202">
        <v>15.0578</v>
      </c>
      <c r="F90" s="203"/>
      <c r="G90" s="204"/>
      <c r="M90" s="205" t="s">
        <v>212</v>
      </c>
      <c r="O90" s="192"/>
    </row>
    <row r="91" spans="1:104">
      <c r="A91" s="200"/>
      <c r="B91" s="201"/>
      <c r="C91" s="251" t="s">
        <v>213</v>
      </c>
      <c r="D91" s="252"/>
      <c r="E91" s="202">
        <v>0.84150000000000003</v>
      </c>
      <c r="F91" s="203"/>
      <c r="G91" s="204"/>
      <c r="M91" s="205" t="s">
        <v>213</v>
      </c>
      <c r="O91" s="192"/>
    </row>
    <row r="92" spans="1:104">
      <c r="A92" s="200"/>
      <c r="B92" s="201"/>
      <c r="C92" s="253" t="s">
        <v>184</v>
      </c>
      <c r="D92" s="252"/>
      <c r="E92" s="214">
        <v>15.8993</v>
      </c>
      <c r="F92" s="203"/>
      <c r="G92" s="204"/>
      <c r="M92" s="205" t="s">
        <v>184</v>
      </c>
      <c r="O92" s="192"/>
    </row>
    <row r="93" spans="1:104">
      <c r="A93" s="193">
        <v>22</v>
      </c>
      <c r="B93" s="194" t="s">
        <v>214</v>
      </c>
      <c r="C93" s="195" t="s">
        <v>215</v>
      </c>
      <c r="D93" s="196" t="s">
        <v>91</v>
      </c>
      <c r="E93" s="197">
        <v>270.60000000000002</v>
      </c>
      <c r="F93" s="225">
        <v>0</v>
      </c>
      <c r="G93" s="198">
        <f>E93*F93</f>
        <v>0</v>
      </c>
      <c r="O93" s="192">
        <v>2</v>
      </c>
      <c r="AA93" s="170">
        <v>1</v>
      </c>
      <c r="AB93" s="170">
        <v>1</v>
      </c>
      <c r="AC93" s="170">
        <v>1</v>
      </c>
      <c r="AZ93" s="170">
        <v>1</v>
      </c>
      <c r="BA93" s="170">
        <f>IF(AZ93=1,G93,0)</f>
        <v>0</v>
      </c>
      <c r="BB93" s="170">
        <f>IF(AZ93=2,G93,0)</f>
        <v>0</v>
      </c>
      <c r="BC93" s="170">
        <f>IF(AZ93=3,G93,0)</f>
        <v>0</v>
      </c>
      <c r="BD93" s="170">
        <f>IF(AZ93=4,G93,0)</f>
        <v>0</v>
      </c>
      <c r="BE93" s="170">
        <f>IF(AZ93=5,G93,0)</f>
        <v>0</v>
      </c>
      <c r="CA93" s="199">
        <v>1</v>
      </c>
      <c r="CB93" s="199">
        <v>1</v>
      </c>
      <c r="CZ93" s="170">
        <v>3.3E-4</v>
      </c>
    </row>
    <row r="94" spans="1:104">
      <c r="A94" s="200"/>
      <c r="B94" s="201"/>
      <c r="C94" s="251" t="s">
        <v>190</v>
      </c>
      <c r="D94" s="252"/>
      <c r="E94" s="202">
        <v>0</v>
      </c>
      <c r="F94" s="203"/>
      <c r="G94" s="204"/>
      <c r="M94" s="205" t="s">
        <v>190</v>
      </c>
      <c r="O94" s="192"/>
    </row>
    <row r="95" spans="1:104">
      <c r="A95" s="200"/>
      <c r="B95" s="201"/>
      <c r="C95" s="251" t="s">
        <v>216</v>
      </c>
      <c r="D95" s="252"/>
      <c r="E95" s="202">
        <v>110.455</v>
      </c>
      <c r="F95" s="203"/>
      <c r="G95" s="204"/>
      <c r="M95" s="205" t="s">
        <v>216</v>
      </c>
      <c r="O95" s="192"/>
    </row>
    <row r="96" spans="1:104">
      <c r="A96" s="200"/>
      <c r="B96" s="201"/>
      <c r="C96" s="251" t="s">
        <v>217</v>
      </c>
      <c r="D96" s="252"/>
      <c r="E96" s="202">
        <v>158.46</v>
      </c>
      <c r="F96" s="203"/>
      <c r="G96" s="204"/>
      <c r="M96" s="205" t="s">
        <v>217</v>
      </c>
      <c r="O96" s="192"/>
    </row>
    <row r="97" spans="1:104">
      <c r="A97" s="200"/>
      <c r="B97" s="201"/>
      <c r="C97" s="251" t="s">
        <v>218</v>
      </c>
      <c r="D97" s="252"/>
      <c r="E97" s="202">
        <v>-15.169</v>
      </c>
      <c r="F97" s="203"/>
      <c r="G97" s="204"/>
      <c r="M97" s="205" t="s">
        <v>218</v>
      </c>
      <c r="O97" s="192"/>
    </row>
    <row r="98" spans="1:104">
      <c r="A98" s="200"/>
      <c r="B98" s="201"/>
      <c r="C98" s="253" t="s">
        <v>184</v>
      </c>
      <c r="D98" s="252"/>
      <c r="E98" s="214">
        <v>253.74600000000001</v>
      </c>
      <c r="F98" s="203"/>
      <c r="G98" s="204"/>
      <c r="M98" s="205" t="s">
        <v>184</v>
      </c>
      <c r="O98" s="192"/>
    </row>
    <row r="99" spans="1:104">
      <c r="A99" s="200"/>
      <c r="B99" s="201"/>
      <c r="C99" s="251" t="s">
        <v>219</v>
      </c>
      <c r="D99" s="252"/>
      <c r="E99" s="202">
        <v>10.215999999999999</v>
      </c>
      <c r="F99" s="203"/>
      <c r="G99" s="204"/>
      <c r="M99" s="205" t="s">
        <v>219</v>
      </c>
      <c r="O99" s="192"/>
    </row>
    <row r="100" spans="1:104">
      <c r="A100" s="200"/>
      <c r="B100" s="201"/>
      <c r="C100" s="251" t="s">
        <v>220</v>
      </c>
      <c r="D100" s="252"/>
      <c r="E100" s="202">
        <v>6.6379999999999999</v>
      </c>
      <c r="F100" s="203"/>
      <c r="G100" s="204"/>
      <c r="M100" s="205" t="s">
        <v>220</v>
      </c>
      <c r="O100" s="192"/>
    </row>
    <row r="101" spans="1:104">
      <c r="A101" s="193">
        <v>23</v>
      </c>
      <c r="B101" s="194" t="s">
        <v>221</v>
      </c>
      <c r="C101" s="195" t="s">
        <v>222</v>
      </c>
      <c r="D101" s="196" t="s">
        <v>91</v>
      </c>
      <c r="E101" s="197">
        <v>270.60000000000002</v>
      </c>
      <c r="F101" s="225">
        <v>0</v>
      </c>
      <c r="G101" s="198">
        <f>E101*F101</f>
        <v>0</v>
      </c>
      <c r="O101" s="192">
        <v>2</v>
      </c>
      <c r="AA101" s="170">
        <v>1</v>
      </c>
      <c r="AB101" s="170">
        <v>1</v>
      </c>
      <c r="AC101" s="170">
        <v>1</v>
      </c>
      <c r="AZ101" s="170">
        <v>1</v>
      </c>
      <c r="BA101" s="170">
        <f>IF(AZ101=1,G101,0)</f>
        <v>0</v>
      </c>
      <c r="BB101" s="170">
        <f>IF(AZ101=2,G101,0)</f>
        <v>0</v>
      </c>
      <c r="BC101" s="170">
        <f>IF(AZ101=3,G101,0)</f>
        <v>0</v>
      </c>
      <c r="BD101" s="170">
        <f>IF(AZ101=4,G101,0)</f>
        <v>0</v>
      </c>
      <c r="BE101" s="170">
        <f>IF(AZ101=5,G101,0)</f>
        <v>0</v>
      </c>
      <c r="CA101" s="199">
        <v>1</v>
      </c>
      <c r="CB101" s="199">
        <v>1</v>
      </c>
      <c r="CZ101" s="170">
        <v>0</v>
      </c>
    </row>
    <row r="102" spans="1:104">
      <c r="A102" s="193">
        <v>24</v>
      </c>
      <c r="B102" s="194" t="s">
        <v>223</v>
      </c>
      <c r="C102" s="195" t="s">
        <v>224</v>
      </c>
      <c r="D102" s="196" t="s">
        <v>91</v>
      </c>
      <c r="E102" s="197">
        <v>0.75</v>
      </c>
      <c r="F102" s="225">
        <v>0</v>
      </c>
      <c r="G102" s="198">
        <f>E102*F102</f>
        <v>0</v>
      </c>
      <c r="O102" s="192">
        <v>2</v>
      </c>
      <c r="AA102" s="170">
        <v>1</v>
      </c>
      <c r="AB102" s="170">
        <v>1</v>
      </c>
      <c r="AC102" s="170">
        <v>1</v>
      </c>
      <c r="AZ102" s="170">
        <v>1</v>
      </c>
      <c r="BA102" s="170">
        <f>IF(AZ102=1,G102,0)</f>
        <v>0</v>
      </c>
      <c r="BB102" s="170">
        <f>IF(AZ102=2,G102,0)</f>
        <v>0</v>
      </c>
      <c r="BC102" s="170">
        <f>IF(AZ102=3,G102,0)</f>
        <v>0</v>
      </c>
      <c r="BD102" s="170">
        <f>IF(AZ102=4,G102,0)</f>
        <v>0</v>
      </c>
      <c r="BE102" s="170">
        <f>IF(AZ102=5,G102,0)</f>
        <v>0</v>
      </c>
      <c r="CA102" s="199">
        <v>1</v>
      </c>
      <c r="CB102" s="199">
        <v>1</v>
      </c>
      <c r="CZ102" s="170">
        <v>6.7000000000000002E-4</v>
      </c>
    </row>
    <row r="103" spans="1:104">
      <c r="A103" s="200"/>
      <c r="B103" s="201"/>
      <c r="C103" s="251" t="s">
        <v>225</v>
      </c>
      <c r="D103" s="252"/>
      <c r="E103" s="202">
        <v>0.75</v>
      </c>
      <c r="F103" s="203"/>
      <c r="G103" s="204"/>
      <c r="M103" s="205" t="s">
        <v>225</v>
      </c>
      <c r="O103" s="192"/>
    </row>
    <row r="104" spans="1:104">
      <c r="A104" s="193">
        <v>25</v>
      </c>
      <c r="B104" s="194" t="s">
        <v>226</v>
      </c>
      <c r="C104" s="195" t="s">
        <v>227</v>
      </c>
      <c r="D104" s="196" t="s">
        <v>91</v>
      </c>
      <c r="E104" s="197">
        <v>708.97</v>
      </c>
      <c r="F104" s="225">
        <v>0</v>
      </c>
      <c r="G104" s="198">
        <f>E104*F104</f>
        <v>0</v>
      </c>
      <c r="O104" s="192">
        <v>2</v>
      </c>
      <c r="AA104" s="170">
        <v>1</v>
      </c>
      <c r="AB104" s="170">
        <v>1</v>
      </c>
      <c r="AC104" s="170">
        <v>1</v>
      </c>
      <c r="AZ104" s="170">
        <v>1</v>
      </c>
      <c r="BA104" s="170">
        <f>IF(AZ104=1,G104,0)</f>
        <v>0</v>
      </c>
      <c r="BB104" s="170">
        <f>IF(AZ104=2,G104,0)</f>
        <v>0</v>
      </c>
      <c r="BC104" s="170">
        <f>IF(AZ104=3,G104,0)</f>
        <v>0</v>
      </c>
      <c r="BD104" s="170">
        <f>IF(AZ104=4,G104,0)</f>
        <v>0</v>
      </c>
      <c r="BE104" s="170">
        <f>IF(AZ104=5,G104,0)</f>
        <v>0</v>
      </c>
      <c r="CA104" s="199">
        <v>1</v>
      </c>
      <c r="CB104" s="199">
        <v>1</v>
      </c>
      <c r="CZ104" s="170">
        <v>3.3E-4</v>
      </c>
    </row>
    <row r="105" spans="1:104">
      <c r="A105" s="200"/>
      <c r="B105" s="201"/>
      <c r="C105" s="251" t="s">
        <v>228</v>
      </c>
      <c r="D105" s="252"/>
      <c r="E105" s="202">
        <v>708.97</v>
      </c>
      <c r="F105" s="203"/>
      <c r="G105" s="204"/>
      <c r="M105" s="205" t="s">
        <v>228</v>
      </c>
      <c r="O105" s="192"/>
    </row>
    <row r="106" spans="1:104">
      <c r="A106" s="193">
        <v>26</v>
      </c>
      <c r="B106" s="194" t="s">
        <v>229</v>
      </c>
      <c r="C106" s="195" t="s">
        <v>230</v>
      </c>
      <c r="D106" s="196" t="s">
        <v>91</v>
      </c>
      <c r="E106" s="197">
        <v>556.45950000000005</v>
      </c>
      <c r="F106" s="225">
        <v>0</v>
      </c>
      <c r="G106" s="198">
        <f>E106*F106</f>
        <v>0</v>
      </c>
      <c r="O106" s="192">
        <v>2</v>
      </c>
      <c r="AA106" s="170">
        <v>1</v>
      </c>
      <c r="AB106" s="170">
        <v>1</v>
      </c>
      <c r="AC106" s="170">
        <v>1</v>
      </c>
      <c r="AZ106" s="170">
        <v>1</v>
      </c>
      <c r="BA106" s="170">
        <f>IF(AZ106=1,G106,0)</f>
        <v>0</v>
      </c>
      <c r="BB106" s="170">
        <f>IF(AZ106=2,G106,0)</f>
        <v>0</v>
      </c>
      <c r="BC106" s="170">
        <f>IF(AZ106=3,G106,0)</f>
        <v>0</v>
      </c>
      <c r="BD106" s="170">
        <f>IF(AZ106=4,G106,0)</f>
        <v>0</v>
      </c>
      <c r="BE106" s="170">
        <f>IF(AZ106=5,G106,0)</f>
        <v>0</v>
      </c>
      <c r="CA106" s="199">
        <v>1</v>
      </c>
      <c r="CB106" s="199">
        <v>1</v>
      </c>
      <c r="CZ106" s="170">
        <v>3.3E-4</v>
      </c>
    </row>
    <row r="107" spans="1:104">
      <c r="A107" s="200"/>
      <c r="B107" s="201"/>
      <c r="C107" s="251" t="s">
        <v>231</v>
      </c>
      <c r="D107" s="252"/>
      <c r="E107" s="202">
        <v>19.0275</v>
      </c>
      <c r="F107" s="203"/>
      <c r="G107" s="204"/>
      <c r="M107" s="205" t="s">
        <v>231</v>
      </c>
      <c r="O107" s="192"/>
    </row>
    <row r="108" spans="1:104">
      <c r="A108" s="200"/>
      <c r="B108" s="201"/>
      <c r="C108" s="253" t="s">
        <v>184</v>
      </c>
      <c r="D108" s="252"/>
      <c r="E108" s="214">
        <v>19.0275</v>
      </c>
      <c r="F108" s="203"/>
      <c r="G108" s="204"/>
      <c r="M108" s="205" t="s">
        <v>184</v>
      </c>
      <c r="O108" s="192"/>
    </row>
    <row r="109" spans="1:104">
      <c r="A109" s="200"/>
      <c r="B109" s="201"/>
      <c r="C109" s="251" t="s">
        <v>190</v>
      </c>
      <c r="D109" s="252"/>
      <c r="E109" s="202">
        <v>0</v>
      </c>
      <c r="F109" s="203"/>
      <c r="G109" s="204"/>
      <c r="M109" s="205" t="s">
        <v>190</v>
      </c>
      <c r="O109" s="192"/>
    </row>
    <row r="110" spans="1:104">
      <c r="A110" s="200"/>
      <c r="B110" s="201"/>
      <c r="C110" s="251" t="s">
        <v>232</v>
      </c>
      <c r="D110" s="252"/>
      <c r="E110" s="202">
        <v>40.317999999999998</v>
      </c>
      <c r="F110" s="203"/>
      <c r="G110" s="204"/>
      <c r="M110" s="205" t="s">
        <v>232</v>
      </c>
      <c r="O110" s="192"/>
    </row>
    <row r="111" spans="1:104" ht="31.2">
      <c r="A111" s="200"/>
      <c r="B111" s="201"/>
      <c r="C111" s="251" t="s">
        <v>233</v>
      </c>
      <c r="D111" s="252"/>
      <c r="E111" s="202">
        <v>99.56</v>
      </c>
      <c r="F111" s="203"/>
      <c r="G111" s="204"/>
      <c r="M111" s="205" t="s">
        <v>233</v>
      </c>
      <c r="O111" s="192"/>
    </row>
    <row r="112" spans="1:104">
      <c r="A112" s="200"/>
      <c r="B112" s="201"/>
      <c r="C112" s="251" t="s">
        <v>234</v>
      </c>
      <c r="D112" s="252"/>
      <c r="E112" s="202">
        <v>35.36</v>
      </c>
      <c r="F112" s="203"/>
      <c r="G112" s="204"/>
      <c r="M112" s="205" t="s">
        <v>234</v>
      </c>
      <c r="O112" s="192"/>
    </row>
    <row r="113" spans="1:104">
      <c r="A113" s="200"/>
      <c r="B113" s="201"/>
      <c r="C113" s="251" t="s">
        <v>235</v>
      </c>
      <c r="D113" s="252"/>
      <c r="E113" s="202">
        <v>57.76</v>
      </c>
      <c r="F113" s="203"/>
      <c r="G113" s="204"/>
      <c r="M113" s="205" t="s">
        <v>235</v>
      </c>
      <c r="O113" s="192"/>
    </row>
    <row r="114" spans="1:104" ht="31.2">
      <c r="A114" s="200"/>
      <c r="B114" s="201"/>
      <c r="C114" s="251" t="s">
        <v>236</v>
      </c>
      <c r="D114" s="252"/>
      <c r="E114" s="202">
        <v>139.84</v>
      </c>
      <c r="F114" s="203"/>
      <c r="G114" s="204"/>
      <c r="M114" s="205" t="s">
        <v>236</v>
      </c>
      <c r="O114" s="192"/>
    </row>
    <row r="115" spans="1:104">
      <c r="A115" s="200"/>
      <c r="B115" s="201"/>
      <c r="C115" s="251" t="s">
        <v>237</v>
      </c>
      <c r="D115" s="252"/>
      <c r="E115" s="202">
        <v>53.238</v>
      </c>
      <c r="F115" s="203"/>
      <c r="G115" s="204"/>
      <c r="M115" s="205" t="s">
        <v>237</v>
      </c>
      <c r="O115" s="192"/>
    </row>
    <row r="116" spans="1:104">
      <c r="A116" s="200"/>
      <c r="B116" s="201"/>
      <c r="C116" s="251" t="s">
        <v>238</v>
      </c>
      <c r="D116" s="252"/>
      <c r="E116" s="202">
        <v>61.716000000000001</v>
      </c>
      <c r="F116" s="203"/>
      <c r="G116" s="204"/>
      <c r="M116" s="205" t="s">
        <v>238</v>
      </c>
      <c r="O116" s="192"/>
    </row>
    <row r="117" spans="1:104">
      <c r="A117" s="200"/>
      <c r="B117" s="201"/>
      <c r="C117" s="253" t="s">
        <v>184</v>
      </c>
      <c r="D117" s="252"/>
      <c r="E117" s="214">
        <v>487.79199999999997</v>
      </c>
      <c r="F117" s="203"/>
      <c r="G117" s="204"/>
      <c r="M117" s="205" t="s">
        <v>184</v>
      </c>
      <c r="O117" s="192"/>
    </row>
    <row r="118" spans="1:104">
      <c r="A118" s="200"/>
      <c r="B118" s="201"/>
      <c r="C118" s="251" t="s">
        <v>239</v>
      </c>
      <c r="D118" s="252"/>
      <c r="E118" s="202">
        <v>18.7</v>
      </c>
      <c r="F118" s="203"/>
      <c r="G118" s="204"/>
      <c r="M118" s="205" t="s">
        <v>239</v>
      </c>
      <c r="O118" s="192"/>
    </row>
    <row r="119" spans="1:104">
      <c r="A119" s="200"/>
      <c r="B119" s="201"/>
      <c r="C119" s="251" t="s">
        <v>240</v>
      </c>
      <c r="D119" s="252"/>
      <c r="E119" s="202">
        <v>10.54</v>
      </c>
      <c r="F119" s="203"/>
      <c r="G119" s="204"/>
      <c r="M119" s="205" t="s">
        <v>240</v>
      </c>
      <c r="O119" s="192"/>
    </row>
    <row r="120" spans="1:104">
      <c r="A120" s="200"/>
      <c r="B120" s="201"/>
      <c r="C120" s="251" t="s">
        <v>241</v>
      </c>
      <c r="D120" s="252"/>
      <c r="E120" s="202">
        <v>20.399999999999999</v>
      </c>
      <c r="F120" s="203"/>
      <c r="G120" s="204"/>
      <c r="M120" s="205" t="s">
        <v>241</v>
      </c>
      <c r="O120" s="192"/>
    </row>
    <row r="121" spans="1:104" ht="20.399999999999999">
      <c r="A121" s="193">
        <v>27</v>
      </c>
      <c r="B121" s="194" t="s">
        <v>242</v>
      </c>
      <c r="C121" s="195" t="s">
        <v>243</v>
      </c>
      <c r="D121" s="196" t="s">
        <v>98</v>
      </c>
      <c r="E121" s="197">
        <v>75.116799999999998</v>
      </c>
      <c r="F121" s="225">
        <v>0</v>
      </c>
      <c r="G121" s="198">
        <f>E121*F121</f>
        <v>0</v>
      </c>
      <c r="O121" s="192">
        <v>2</v>
      </c>
      <c r="AA121" s="170">
        <v>1</v>
      </c>
      <c r="AB121" s="170">
        <v>1</v>
      </c>
      <c r="AC121" s="170">
        <v>1</v>
      </c>
      <c r="AZ121" s="170">
        <v>1</v>
      </c>
      <c r="BA121" s="170">
        <f>IF(AZ121=1,G121,0)</f>
        <v>0</v>
      </c>
      <c r="BB121" s="170">
        <f>IF(AZ121=2,G121,0)</f>
        <v>0</v>
      </c>
      <c r="BC121" s="170">
        <f>IF(AZ121=3,G121,0)</f>
        <v>0</v>
      </c>
      <c r="BD121" s="170">
        <f>IF(AZ121=4,G121,0)</f>
        <v>0</v>
      </c>
      <c r="BE121" s="170">
        <f>IF(AZ121=5,G121,0)</f>
        <v>0</v>
      </c>
      <c r="CA121" s="199">
        <v>1</v>
      </c>
      <c r="CB121" s="199">
        <v>1</v>
      </c>
      <c r="CZ121" s="170">
        <v>0</v>
      </c>
    </row>
    <row r="122" spans="1:104" ht="21">
      <c r="A122" s="200"/>
      <c r="B122" s="201"/>
      <c r="C122" s="251" t="s">
        <v>244</v>
      </c>
      <c r="D122" s="252"/>
      <c r="E122" s="202">
        <v>11.891999999999999</v>
      </c>
      <c r="F122" s="224"/>
      <c r="G122" s="204"/>
      <c r="M122" s="205" t="s">
        <v>244</v>
      </c>
      <c r="O122" s="192"/>
    </row>
    <row r="123" spans="1:104">
      <c r="A123" s="200"/>
      <c r="B123" s="201"/>
      <c r="C123" s="254" t="s">
        <v>245</v>
      </c>
      <c r="D123" s="252"/>
      <c r="E123" s="215">
        <v>0</v>
      </c>
      <c r="F123" s="203"/>
      <c r="G123" s="204"/>
      <c r="M123" s="205" t="s">
        <v>245</v>
      </c>
      <c r="O123" s="192"/>
    </row>
    <row r="124" spans="1:104" ht="21">
      <c r="A124" s="200"/>
      <c r="B124" s="201"/>
      <c r="C124" s="254" t="s">
        <v>246</v>
      </c>
      <c r="D124" s="252"/>
      <c r="E124" s="215">
        <v>282.89370000000002</v>
      </c>
      <c r="F124" s="203"/>
      <c r="G124" s="204"/>
      <c r="M124" s="205" t="s">
        <v>246</v>
      </c>
      <c r="O124" s="192"/>
    </row>
    <row r="125" spans="1:104">
      <c r="A125" s="200"/>
      <c r="B125" s="201"/>
      <c r="C125" s="254" t="s">
        <v>247</v>
      </c>
      <c r="D125" s="252"/>
      <c r="E125" s="215">
        <v>314.41750000000002</v>
      </c>
      <c r="F125" s="203"/>
      <c r="G125" s="204"/>
      <c r="M125" s="205" t="s">
        <v>247</v>
      </c>
      <c r="O125" s="192"/>
    </row>
    <row r="126" spans="1:104">
      <c r="A126" s="200"/>
      <c r="B126" s="201"/>
      <c r="C126" s="254" t="s">
        <v>248</v>
      </c>
      <c r="D126" s="252"/>
      <c r="E126" s="215">
        <v>-22.54</v>
      </c>
      <c r="F126" s="203"/>
      <c r="G126" s="204"/>
      <c r="M126" s="205" t="s">
        <v>248</v>
      </c>
      <c r="O126" s="192"/>
    </row>
    <row r="127" spans="1:104">
      <c r="A127" s="200"/>
      <c r="B127" s="201"/>
      <c r="C127" s="254" t="s">
        <v>249</v>
      </c>
      <c r="D127" s="252"/>
      <c r="E127" s="215">
        <v>574.77120000000014</v>
      </c>
      <c r="F127" s="203"/>
      <c r="G127" s="204"/>
      <c r="M127" s="205" t="s">
        <v>249</v>
      </c>
      <c r="O127" s="192"/>
    </row>
    <row r="128" spans="1:104">
      <c r="A128" s="200"/>
      <c r="B128" s="201"/>
      <c r="C128" s="251" t="s">
        <v>250</v>
      </c>
      <c r="D128" s="252"/>
      <c r="E128" s="202">
        <v>63.224800000000002</v>
      </c>
      <c r="F128" s="203"/>
      <c r="G128" s="204"/>
      <c r="M128" s="205" t="s">
        <v>250</v>
      </c>
      <c r="O128" s="192"/>
    </row>
    <row r="129" spans="1:104">
      <c r="A129" s="193">
        <v>28</v>
      </c>
      <c r="B129" s="194" t="s">
        <v>251</v>
      </c>
      <c r="C129" s="195" t="s">
        <v>252</v>
      </c>
      <c r="D129" s="196" t="s">
        <v>98</v>
      </c>
      <c r="E129" s="197">
        <v>28.358799999999999</v>
      </c>
      <c r="F129" s="225">
        <v>0</v>
      </c>
      <c r="G129" s="198">
        <f>E129*F129</f>
        <v>0</v>
      </c>
      <c r="O129" s="192">
        <v>2</v>
      </c>
      <c r="AA129" s="170">
        <v>1</v>
      </c>
      <c r="AB129" s="170">
        <v>1</v>
      </c>
      <c r="AC129" s="170">
        <v>1</v>
      </c>
      <c r="AZ129" s="170">
        <v>1</v>
      </c>
      <c r="BA129" s="170">
        <f>IF(AZ129=1,G129,0)</f>
        <v>0</v>
      </c>
      <c r="BB129" s="170">
        <f>IF(AZ129=2,G129,0)</f>
        <v>0</v>
      </c>
      <c r="BC129" s="170">
        <f>IF(AZ129=3,G129,0)</f>
        <v>0</v>
      </c>
      <c r="BD129" s="170">
        <f>IF(AZ129=4,G129,0)</f>
        <v>0</v>
      </c>
      <c r="BE129" s="170">
        <f>IF(AZ129=5,G129,0)</f>
        <v>0</v>
      </c>
      <c r="CA129" s="199">
        <v>1</v>
      </c>
      <c r="CB129" s="199">
        <v>1</v>
      </c>
      <c r="CZ129" s="170">
        <v>0</v>
      </c>
    </row>
    <row r="130" spans="1:104">
      <c r="A130" s="200"/>
      <c r="B130" s="201"/>
      <c r="C130" s="254" t="s">
        <v>245</v>
      </c>
      <c r="D130" s="252"/>
      <c r="E130" s="215">
        <v>0</v>
      </c>
      <c r="F130" s="203"/>
      <c r="G130" s="204"/>
      <c r="M130" s="205" t="s">
        <v>245</v>
      </c>
      <c r="O130" s="192"/>
    </row>
    <row r="131" spans="1:104" ht="31.2">
      <c r="A131" s="200"/>
      <c r="B131" s="201"/>
      <c r="C131" s="254" t="s">
        <v>253</v>
      </c>
      <c r="D131" s="252"/>
      <c r="E131" s="215">
        <v>261.95</v>
      </c>
      <c r="F131" s="203"/>
      <c r="G131" s="204"/>
      <c r="M131" s="205" t="s">
        <v>253</v>
      </c>
      <c r="O131" s="192"/>
    </row>
    <row r="132" spans="1:104" ht="21">
      <c r="A132" s="200"/>
      <c r="B132" s="201"/>
      <c r="C132" s="254" t="s">
        <v>254</v>
      </c>
      <c r="D132" s="252"/>
      <c r="E132" s="215">
        <v>252.91</v>
      </c>
      <c r="F132" s="203"/>
      <c r="G132" s="204"/>
      <c r="M132" s="205" t="s">
        <v>254</v>
      </c>
      <c r="O132" s="192"/>
    </row>
    <row r="133" spans="1:104">
      <c r="A133" s="200"/>
      <c r="B133" s="201"/>
      <c r="C133" s="254" t="s">
        <v>249</v>
      </c>
      <c r="D133" s="252"/>
      <c r="E133" s="215">
        <v>514.86</v>
      </c>
      <c r="F133" s="203"/>
      <c r="G133" s="204"/>
      <c r="M133" s="205" t="s">
        <v>249</v>
      </c>
      <c r="O133" s="192"/>
    </row>
    <row r="134" spans="1:104">
      <c r="A134" s="200"/>
      <c r="B134" s="201"/>
      <c r="C134" s="251" t="s">
        <v>255</v>
      </c>
      <c r="D134" s="252"/>
      <c r="E134" s="202">
        <v>20.5944</v>
      </c>
      <c r="F134" s="203"/>
      <c r="G134" s="204"/>
      <c r="M134" s="205" t="s">
        <v>255</v>
      </c>
      <c r="O134" s="192"/>
    </row>
    <row r="135" spans="1:104">
      <c r="A135" s="200"/>
      <c r="B135" s="201"/>
      <c r="C135" s="254" t="s">
        <v>245</v>
      </c>
      <c r="D135" s="252"/>
      <c r="E135" s="215">
        <v>0</v>
      </c>
      <c r="F135" s="203"/>
      <c r="G135" s="204"/>
      <c r="M135" s="205" t="s">
        <v>245</v>
      </c>
      <c r="O135" s="192"/>
    </row>
    <row r="136" spans="1:104" ht="31.2">
      <c r="A136" s="200"/>
      <c r="B136" s="201"/>
      <c r="C136" s="254" t="s">
        <v>256</v>
      </c>
      <c r="D136" s="252"/>
      <c r="E136" s="215">
        <v>126.5</v>
      </c>
      <c r="F136" s="203"/>
      <c r="G136" s="204"/>
      <c r="M136" s="205" t="s">
        <v>256</v>
      </c>
      <c r="O136" s="192"/>
    </row>
    <row r="137" spans="1:104">
      <c r="A137" s="200"/>
      <c r="B137" s="201"/>
      <c r="C137" s="254" t="s">
        <v>257</v>
      </c>
      <c r="D137" s="252"/>
      <c r="E137" s="215">
        <v>18.05</v>
      </c>
      <c r="F137" s="203"/>
      <c r="G137" s="204"/>
      <c r="M137" s="205" t="s">
        <v>257</v>
      </c>
      <c r="O137" s="192"/>
    </row>
    <row r="138" spans="1:104">
      <c r="A138" s="200"/>
      <c r="B138" s="201"/>
      <c r="C138" s="254" t="s">
        <v>249</v>
      </c>
      <c r="D138" s="252"/>
      <c r="E138" s="215">
        <v>144.55000000000001</v>
      </c>
      <c r="F138" s="203"/>
      <c r="G138" s="204"/>
      <c r="M138" s="205" t="s">
        <v>249</v>
      </c>
      <c r="O138" s="192"/>
    </row>
    <row r="139" spans="1:104">
      <c r="A139" s="200"/>
      <c r="B139" s="201"/>
      <c r="C139" s="251" t="s">
        <v>258</v>
      </c>
      <c r="D139" s="252"/>
      <c r="E139" s="202">
        <v>5.782</v>
      </c>
      <c r="F139" s="203"/>
      <c r="G139" s="204"/>
      <c r="M139" s="205" t="s">
        <v>258</v>
      </c>
      <c r="O139" s="192"/>
    </row>
    <row r="140" spans="1:104">
      <c r="A140" s="200"/>
      <c r="B140" s="201"/>
      <c r="C140" s="251" t="s">
        <v>259</v>
      </c>
      <c r="D140" s="252"/>
      <c r="E140" s="202">
        <v>1.9823999999999999</v>
      </c>
      <c r="F140" s="203"/>
      <c r="G140" s="204"/>
      <c r="M140" s="205" t="s">
        <v>259</v>
      </c>
      <c r="O140" s="192"/>
    </row>
    <row r="141" spans="1:104" ht="20.399999999999999">
      <c r="A141" s="193">
        <v>29</v>
      </c>
      <c r="B141" s="194" t="s">
        <v>260</v>
      </c>
      <c r="C141" s="195" t="s">
        <v>261</v>
      </c>
      <c r="D141" s="196" t="s">
        <v>98</v>
      </c>
      <c r="E141" s="197">
        <v>61.299500000000002</v>
      </c>
      <c r="F141" s="225">
        <v>0</v>
      </c>
      <c r="G141" s="198">
        <f>E141*F141</f>
        <v>0</v>
      </c>
      <c r="O141" s="192">
        <v>2</v>
      </c>
      <c r="AA141" s="170">
        <v>1</v>
      </c>
      <c r="AB141" s="170">
        <v>1</v>
      </c>
      <c r="AC141" s="170">
        <v>1</v>
      </c>
      <c r="AZ141" s="170">
        <v>1</v>
      </c>
      <c r="BA141" s="170">
        <f>IF(AZ141=1,G141,0)</f>
        <v>0</v>
      </c>
      <c r="BB141" s="170">
        <f>IF(AZ141=2,G141,0)</f>
        <v>0</v>
      </c>
      <c r="BC141" s="170">
        <f>IF(AZ141=3,G141,0)</f>
        <v>0</v>
      </c>
      <c r="BD141" s="170">
        <f>IF(AZ141=4,G141,0)</f>
        <v>0</v>
      </c>
      <c r="BE141" s="170">
        <f>IF(AZ141=5,G141,0)</f>
        <v>0</v>
      </c>
      <c r="CA141" s="199">
        <v>1</v>
      </c>
      <c r="CB141" s="199">
        <v>1</v>
      </c>
      <c r="CZ141" s="170">
        <v>0</v>
      </c>
    </row>
    <row r="142" spans="1:104">
      <c r="A142" s="200"/>
      <c r="B142" s="201"/>
      <c r="C142" s="254" t="s">
        <v>245</v>
      </c>
      <c r="D142" s="252"/>
      <c r="E142" s="215">
        <v>0</v>
      </c>
      <c r="F142" s="203"/>
      <c r="G142" s="204"/>
      <c r="M142" s="205" t="s">
        <v>245</v>
      </c>
      <c r="O142" s="192"/>
    </row>
    <row r="143" spans="1:104" ht="31.2">
      <c r="A143" s="200"/>
      <c r="B143" s="201"/>
      <c r="C143" s="254" t="s">
        <v>253</v>
      </c>
      <c r="D143" s="252"/>
      <c r="E143" s="215">
        <v>261.95</v>
      </c>
      <c r="F143" s="203"/>
      <c r="G143" s="204"/>
      <c r="M143" s="205" t="s">
        <v>253</v>
      </c>
      <c r="O143" s="192"/>
    </row>
    <row r="144" spans="1:104" ht="21">
      <c r="A144" s="200"/>
      <c r="B144" s="201"/>
      <c r="C144" s="254" t="s">
        <v>254</v>
      </c>
      <c r="D144" s="252"/>
      <c r="E144" s="215">
        <v>252.91</v>
      </c>
      <c r="F144" s="203"/>
      <c r="G144" s="204"/>
      <c r="M144" s="205" t="s">
        <v>254</v>
      </c>
      <c r="O144" s="192"/>
    </row>
    <row r="145" spans="1:15">
      <c r="A145" s="200"/>
      <c r="B145" s="201"/>
      <c r="C145" s="254" t="s">
        <v>249</v>
      </c>
      <c r="D145" s="252"/>
      <c r="E145" s="215">
        <v>514.86</v>
      </c>
      <c r="F145" s="203"/>
      <c r="G145" s="204"/>
      <c r="M145" s="205" t="s">
        <v>249</v>
      </c>
      <c r="O145" s="192"/>
    </row>
    <row r="146" spans="1:15">
      <c r="A146" s="200"/>
      <c r="B146" s="201"/>
      <c r="C146" s="251" t="s">
        <v>262</v>
      </c>
      <c r="D146" s="252"/>
      <c r="E146" s="202">
        <v>38.6145</v>
      </c>
      <c r="F146" s="203"/>
      <c r="G146" s="204"/>
      <c r="M146" s="205" t="s">
        <v>262</v>
      </c>
      <c r="O146" s="192"/>
    </row>
    <row r="147" spans="1:15">
      <c r="A147" s="200"/>
      <c r="B147" s="201"/>
      <c r="C147" s="253" t="s">
        <v>184</v>
      </c>
      <c r="D147" s="252"/>
      <c r="E147" s="214">
        <v>38.6145</v>
      </c>
      <c r="F147" s="203"/>
      <c r="G147" s="204"/>
      <c r="M147" s="205" t="s">
        <v>184</v>
      </c>
      <c r="O147" s="192"/>
    </row>
    <row r="148" spans="1:15" ht="31.2">
      <c r="A148" s="200"/>
      <c r="B148" s="201"/>
      <c r="C148" s="251" t="s">
        <v>263</v>
      </c>
      <c r="D148" s="252"/>
      <c r="E148" s="202">
        <v>1.2108000000000001</v>
      </c>
      <c r="F148" s="203"/>
      <c r="G148" s="204"/>
      <c r="M148" s="205" t="s">
        <v>263</v>
      </c>
      <c r="O148" s="192"/>
    </row>
    <row r="149" spans="1:15">
      <c r="A149" s="200"/>
      <c r="B149" s="201"/>
      <c r="C149" s="253" t="s">
        <v>184</v>
      </c>
      <c r="D149" s="252"/>
      <c r="E149" s="214">
        <v>1.2108000000000001</v>
      </c>
      <c r="F149" s="203"/>
      <c r="G149" s="204"/>
      <c r="M149" s="205" t="s">
        <v>184</v>
      </c>
      <c r="O149" s="192"/>
    </row>
    <row r="150" spans="1:15">
      <c r="A150" s="200"/>
      <c r="B150" s="201"/>
      <c r="C150" s="251" t="s">
        <v>264</v>
      </c>
      <c r="D150" s="252"/>
      <c r="E150" s="202">
        <v>0</v>
      </c>
      <c r="F150" s="203"/>
      <c r="G150" s="204"/>
      <c r="M150" s="205" t="s">
        <v>264</v>
      </c>
      <c r="O150" s="192"/>
    </row>
    <row r="151" spans="1:15">
      <c r="A151" s="200"/>
      <c r="B151" s="201"/>
      <c r="C151" s="254" t="s">
        <v>245</v>
      </c>
      <c r="D151" s="252"/>
      <c r="E151" s="215">
        <v>0</v>
      </c>
      <c r="F151" s="203"/>
      <c r="G151" s="204"/>
      <c r="M151" s="205" t="s">
        <v>245</v>
      </c>
      <c r="O151" s="192"/>
    </row>
    <row r="152" spans="1:15">
      <c r="A152" s="200"/>
      <c r="B152" s="201"/>
      <c r="C152" s="254" t="s">
        <v>265</v>
      </c>
      <c r="D152" s="252"/>
      <c r="E152" s="215">
        <v>29.78</v>
      </c>
      <c r="F152" s="203"/>
      <c r="G152" s="204"/>
      <c r="M152" s="205" t="s">
        <v>265</v>
      </c>
      <c r="O152" s="192"/>
    </row>
    <row r="153" spans="1:15" ht="21">
      <c r="A153" s="200"/>
      <c r="B153" s="201"/>
      <c r="C153" s="254" t="s">
        <v>266</v>
      </c>
      <c r="D153" s="252"/>
      <c r="E153" s="215">
        <v>50.31</v>
      </c>
      <c r="F153" s="203"/>
      <c r="G153" s="204"/>
      <c r="M153" s="205" t="s">
        <v>266</v>
      </c>
      <c r="O153" s="192"/>
    </row>
    <row r="154" spans="1:15">
      <c r="A154" s="200"/>
      <c r="B154" s="201"/>
      <c r="C154" s="254" t="s">
        <v>267</v>
      </c>
      <c r="D154" s="252"/>
      <c r="E154" s="215">
        <v>36.299999999999997</v>
      </c>
      <c r="F154" s="203"/>
      <c r="G154" s="204"/>
      <c r="M154" s="205" t="s">
        <v>267</v>
      </c>
      <c r="O154" s="192"/>
    </row>
    <row r="155" spans="1:15">
      <c r="A155" s="200"/>
      <c r="B155" s="201"/>
      <c r="C155" s="254" t="s">
        <v>268</v>
      </c>
      <c r="D155" s="252"/>
      <c r="E155" s="215">
        <v>41.2</v>
      </c>
      <c r="F155" s="203"/>
      <c r="G155" s="204"/>
      <c r="M155" s="205" t="s">
        <v>268</v>
      </c>
      <c r="O155" s="192"/>
    </row>
    <row r="156" spans="1:15">
      <c r="A156" s="200"/>
      <c r="B156" s="201"/>
      <c r="C156" s="254" t="s">
        <v>269</v>
      </c>
      <c r="D156" s="252"/>
      <c r="E156" s="215">
        <v>21.76</v>
      </c>
      <c r="F156" s="203"/>
      <c r="G156" s="204"/>
      <c r="M156" s="205" t="s">
        <v>269</v>
      </c>
      <c r="O156" s="192"/>
    </row>
    <row r="157" spans="1:15">
      <c r="A157" s="200"/>
      <c r="B157" s="201"/>
      <c r="C157" s="254" t="s">
        <v>270</v>
      </c>
      <c r="D157" s="252"/>
      <c r="E157" s="215">
        <v>22.98</v>
      </c>
      <c r="F157" s="203"/>
      <c r="G157" s="204"/>
      <c r="M157" s="205" t="s">
        <v>270</v>
      </c>
      <c r="O157" s="192"/>
    </row>
    <row r="158" spans="1:15">
      <c r="A158" s="200"/>
      <c r="B158" s="201"/>
      <c r="C158" s="254" t="s">
        <v>249</v>
      </c>
      <c r="D158" s="252"/>
      <c r="E158" s="215">
        <v>202.32999999999998</v>
      </c>
      <c r="F158" s="203"/>
      <c r="G158" s="204"/>
      <c r="M158" s="205" t="s">
        <v>249</v>
      </c>
      <c r="O158" s="192"/>
    </row>
    <row r="159" spans="1:15">
      <c r="A159" s="200"/>
      <c r="B159" s="201"/>
      <c r="C159" s="251" t="s">
        <v>271</v>
      </c>
      <c r="D159" s="252"/>
      <c r="E159" s="202">
        <v>16.186399999999999</v>
      </c>
      <c r="F159" s="203"/>
      <c r="G159" s="204"/>
      <c r="M159" s="205" t="s">
        <v>271</v>
      </c>
      <c r="O159" s="192"/>
    </row>
    <row r="160" spans="1:15">
      <c r="A160" s="200"/>
      <c r="B160" s="201"/>
      <c r="C160" s="251" t="s">
        <v>272</v>
      </c>
      <c r="D160" s="252"/>
      <c r="E160" s="202">
        <v>5.2877999999999998</v>
      </c>
      <c r="F160" s="203"/>
      <c r="G160" s="204"/>
      <c r="M160" s="205" t="s">
        <v>272</v>
      </c>
      <c r="O160" s="192"/>
    </row>
    <row r="161" spans="1:104" ht="20.399999999999999">
      <c r="A161" s="193">
        <v>30</v>
      </c>
      <c r="B161" s="194" t="s">
        <v>273</v>
      </c>
      <c r="C161" s="195" t="s">
        <v>274</v>
      </c>
      <c r="D161" s="196" t="s">
        <v>98</v>
      </c>
      <c r="E161" s="197">
        <v>13.009499999999999</v>
      </c>
      <c r="F161" s="225">
        <v>0</v>
      </c>
      <c r="G161" s="198">
        <f>E161*F161</f>
        <v>0</v>
      </c>
      <c r="O161" s="192">
        <v>2</v>
      </c>
      <c r="AA161" s="170">
        <v>1</v>
      </c>
      <c r="AB161" s="170">
        <v>1</v>
      </c>
      <c r="AC161" s="170">
        <v>1</v>
      </c>
      <c r="AZ161" s="170">
        <v>1</v>
      </c>
      <c r="BA161" s="170">
        <f>IF(AZ161=1,G161,0)</f>
        <v>0</v>
      </c>
      <c r="BB161" s="170">
        <f>IF(AZ161=2,G161,0)</f>
        <v>0</v>
      </c>
      <c r="BC161" s="170">
        <f>IF(AZ161=3,G161,0)</f>
        <v>0</v>
      </c>
      <c r="BD161" s="170">
        <f>IF(AZ161=4,G161,0)</f>
        <v>0</v>
      </c>
      <c r="BE161" s="170">
        <f>IF(AZ161=5,G161,0)</f>
        <v>0</v>
      </c>
      <c r="CA161" s="199">
        <v>1</v>
      </c>
      <c r="CB161" s="199">
        <v>1</v>
      </c>
      <c r="CZ161" s="170">
        <v>0</v>
      </c>
    </row>
    <row r="162" spans="1:104">
      <c r="A162" s="200"/>
      <c r="B162" s="201"/>
      <c r="C162" s="254" t="s">
        <v>245</v>
      </c>
      <c r="D162" s="252"/>
      <c r="E162" s="215">
        <v>0</v>
      </c>
      <c r="F162" s="203"/>
      <c r="G162" s="204"/>
      <c r="M162" s="205" t="s">
        <v>245</v>
      </c>
      <c r="O162" s="192"/>
    </row>
    <row r="163" spans="1:104" ht="31.2">
      <c r="A163" s="200"/>
      <c r="B163" s="201"/>
      <c r="C163" s="254" t="s">
        <v>256</v>
      </c>
      <c r="D163" s="252"/>
      <c r="E163" s="215">
        <v>126.5</v>
      </c>
      <c r="F163" s="203"/>
      <c r="G163" s="204"/>
      <c r="M163" s="205" t="s">
        <v>256</v>
      </c>
      <c r="O163" s="192"/>
    </row>
    <row r="164" spans="1:104">
      <c r="A164" s="200"/>
      <c r="B164" s="201"/>
      <c r="C164" s="254" t="s">
        <v>257</v>
      </c>
      <c r="D164" s="252"/>
      <c r="E164" s="215">
        <v>18.05</v>
      </c>
      <c r="F164" s="203"/>
      <c r="G164" s="204"/>
      <c r="M164" s="205" t="s">
        <v>257</v>
      </c>
      <c r="O164" s="192"/>
    </row>
    <row r="165" spans="1:104">
      <c r="A165" s="200"/>
      <c r="B165" s="201"/>
      <c r="C165" s="254" t="s">
        <v>249</v>
      </c>
      <c r="D165" s="252"/>
      <c r="E165" s="215">
        <v>144.55000000000001</v>
      </c>
      <c r="F165" s="203"/>
      <c r="G165" s="204"/>
      <c r="M165" s="205" t="s">
        <v>249</v>
      </c>
      <c r="O165" s="192"/>
    </row>
    <row r="166" spans="1:104">
      <c r="A166" s="200"/>
      <c r="B166" s="201"/>
      <c r="C166" s="251" t="s">
        <v>275</v>
      </c>
      <c r="D166" s="252"/>
      <c r="E166" s="202">
        <v>13.009499999999999</v>
      </c>
      <c r="F166" s="203"/>
      <c r="G166" s="204"/>
      <c r="M166" s="205" t="s">
        <v>275</v>
      </c>
      <c r="O166" s="192"/>
    </row>
    <row r="167" spans="1:104" ht="20.399999999999999">
      <c r="A167" s="193">
        <v>31</v>
      </c>
      <c r="B167" s="194" t="s">
        <v>276</v>
      </c>
      <c r="C167" s="195" t="s">
        <v>277</v>
      </c>
      <c r="D167" s="196" t="s">
        <v>98</v>
      </c>
      <c r="E167" s="197">
        <v>50.062800000000003</v>
      </c>
      <c r="F167" s="225">
        <v>0</v>
      </c>
      <c r="G167" s="198">
        <f>E167*F167</f>
        <v>0</v>
      </c>
      <c r="O167" s="192">
        <v>2</v>
      </c>
      <c r="AA167" s="170">
        <v>1</v>
      </c>
      <c r="AB167" s="170">
        <v>1</v>
      </c>
      <c r="AC167" s="170">
        <v>1</v>
      </c>
      <c r="AZ167" s="170">
        <v>1</v>
      </c>
      <c r="BA167" s="170">
        <f>IF(AZ167=1,G167,0)</f>
        <v>0</v>
      </c>
      <c r="BB167" s="170">
        <f>IF(AZ167=2,G167,0)</f>
        <v>0</v>
      </c>
      <c r="BC167" s="170">
        <f>IF(AZ167=3,G167,0)</f>
        <v>0</v>
      </c>
      <c r="BD167" s="170">
        <f>IF(AZ167=4,G167,0)</f>
        <v>0</v>
      </c>
      <c r="BE167" s="170">
        <f>IF(AZ167=5,G167,0)</f>
        <v>0</v>
      </c>
      <c r="CA167" s="199">
        <v>1</v>
      </c>
      <c r="CB167" s="199">
        <v>1</v>
      </c>
      <c r="CZ167" s="170">
        <v>0</v>
      </c>
    </row>
    <row r="168" spans="1:104">
      <c r="A168" s="200"/>
      <c r="B168" s="201"/>
      <c r="C168" s="251" t="s">
        <v>278</v>
      </c>
      <c r="D168" s="252"/>
      <c r="E168" s="202">
        <v>8.2995000000000001</v>
      </c>
      <c r="F168" s="203"/>
      <c r="G168" s="204"/>
      <c r="M168" s="205" t="s">
        <v>278</v>
      </c>
      <c r="O168" s="192"/>
    </row>
    <row r="169" spans="1:104">
      <c r="A169" s="200"/>
      <c r="B169" s="201"/>
      <c r="C169" s="251" t="s">
        <v>279</v>
      </c>
      <c r="D169" s="252"/>
      <c r="E169" s="202">
        <v>0.21</v>
      </c>
      <c r="F169" s="203"/>
      <c r="G169" s="204"/>
      <c r="M169" s="205" t="s">
        <v>279</v>
      </c>
      <c r="O169" s="192"/>
    </row>
    <row r="170" spans="1:104">
      <c r="A170" s="200"/>
      <c r="B170" s="201"/>
      <c r="C170" s="254" t="s">
        <v>245</v>
      </c>
      <c r="D170" s="252"/>
      <c r="E170" s="215">
        <v>0</v>
      </c>
      <c r="F170" s="203"/>
      <c r="G170" s="204"/>
      <c r="M170" s="205" t="s">
        <v>245</v>
      </c>
      <c r="O170" s="192"/>
    </row>
    <row r="171" spans="1:104" ht="31.2">
      <c r="A171" s="200"/>
      <c r="B171" s="201"/>
      <c r="C171" s="254" t="s">
        <v>280</v>
      </c>
      <c r="D171" s="252"/>
      <c r="E171" s="215">
        <v>175.23</v>
      </c>
      <c r="F171" s="203"/>
      <c r="G171" s="204"/>
      <c r="M171" s="205" t="s">
        <v>280</v>
      </c>
      <c r="O171" s="192"/>
    </row>
    <row r="172" spans="1:104" ht="21">
      <c r="A172" s="200"/>
      <c r="B172" s="201"/>
      <c r="C172" s="254" t="s">
        <v>281</v>
      </c>
      <c r="D172" s="252"/>
      <c r="E172" s="215">
        <v>93.93</v>
      </c>
      <c r="F172" s="203"/>
      <c r="G172" s="204"/>
      <c r="M172" s="205" t="s">
        <v>281</v>
      </c>
      <c r="O172" s="192"/>
    </row>
    <row r="173" spans="1:104">
      <c r="A173" s="200"/>
      <c r="B173" s="201"/>
      <c r="C173" s="254" t="s">
        <v>249</v>
      </c>
      <c r="D173" s="252"/>
      <c r="E173" s="215">
        <v>269.15999999999997</v>
      </c>
      <c r="F173" s="203"/>
      <c r="G173" s="204"/>
      <c r="M173" s="205" t="s">
        <v>249</v>
      </c>
      <c r="O173" s="192"/>
    </row>
    <row r="174" spans="1:104">
      <c r="A174" s="200"/>
      <c r="B174" s="201"/>
      <c r="C174" s="251" t="s">
        <v>282</v>
      </c>
      <c r="D174" s="252"/>
      <c r="E174" s="202">
        <v>28.261800000000001</v>
      </c>
      <c r="F174" s="203"/>
      <c r="G174" s="204"/>
      <c r="M174" s="205" t="s">
        <v>282</v>
      </c>
      <c r="O174" s="192"/>
    </row>
    <row r="175" spans="1:104">
      <c r="A175" s="200"/>
      <c r="B175" s="201"/>
      <c r="C175" s="251" t="s">
        <v>283</v>
      </c>
      <c r="D175" s="252"/>
      <c r="E175" s="202">
        <v>0.63</v>
      </c>
      <c r="F175" s="203"/>
      <c r="G175" s="204"/>
      <c r="M175" s="205" t="s">
        <v>283</v>
      </c>
      <c r="O175" s="192"/>
    </row>
    <row r="176" spans="1:104">
      <c r="A176" s="200"/>
      <c r="B176" s="201"/>
      <c r="C176" s="251" t="s">
        <v>284</v>
      </c>
      <c r="D176" s="252"/>
      <c r="E176" s="202">
        <v>4.9560000000000004</v>
      </c>
      <c r="F176" s="203"/>
      <c r="G176" s="204"/>
      <c r="M176" s="205" t="s">
        <v>284</v>
      </c>
      <c r="O176" s="192"/>
    </row>
    <row r="177" spans="1:104">
      <c r="A177" s="200"/>
      <c r="B177" s="201"/>
      <c r="C177" s="251" t="s">
        <v>285</v>
      </c>
      <c r="D177" s="252"/>
      <c r="E177" s="202">
        <v>7.7054999999999998</v>
      </c>
      <c r="F177" s="203"/>
      <c r="G177" s="204"/>
      <c r="M177" s="205" t="s">
        <v>285</v>
      </c>
      <c r="O177" s="192"/>
    </row>
    <row r="178" spans="1:104">
      <c r="A178" s="193">
        <v>32</v>
      </c>
      <c r="B178" s="194" t="s">
        <v>286</v>
      </c>
      <c r="C178" s="195" t="s">
        <v>287</v>
      </c>
      <c r="D178" s="196" t="s">
        <v>98</v>
      </c>
      <c r="E178" s="197">
        <v>13.038600000000001</v>
      </c>
      <c r="F178" s="225">
        <v>0</v>
      </c>
      <c r="G178" s="198">
        <f>E178*F178</f>
        <v>0</v>
      </c>
      <c r="O178" s="192">
        <v>2</v>
      </c>
      <c r="AA178" s="170">
        <v>1</v>
      </c>
      <c r="AB178" s="170">
        <v>1</v>
      </c>
      <c r="AC178" s="170">
        <v>1</v>
      </c>
      <c r="AZ178" s="170">
        <v>1</v>
      </c>
      <c r="BA178" s="170">
        <f>IF(AZ178=1,G178,0)</f>
        <v>0</v>
      </c>
      <c r="BB178" s="170">
        <f>IF(AZ178=2,G178,0)</f>
        <v>0</v>
      </c>
      <c r="BC178" s="170">
        <f>IF(AZ178=3,G178,0)</f>
        <v>0</v>
      </c>
      <c r="BD178" s="170">
        <f>IF(AZ178=4,G178,0)</f>
        <v>0</v>
      </c>
      <c r="BE178" s="170">
        <f>IF(AZ178=5,G178,0)</f>
        <v>0</v>
      </c>
      <c r="CA178" s="199">
        <v>1</v>
      </c>
      <c r="CB178" s="199">
        <v>1</v>
      </c>
      <c r="CZ178" s="170">
        <v>0</v>
      </c>
    </row>
    <row r="179" spans="1:104">
      <c r="A179" s="200"/>
      <c r="B179" s="201"/>
      <c r="C179" s="251" t="s">
        <v>288</v>
      </c>
      <c r="D179" s="252"/>
      <c r="E179" s="202">
        <v>1.444</v>
      </c>
      <c r="F179" s="203"/>
      <c r="G179" s="204"/>
      <c r="M179" s="205" t="s">
        <v>288</v>
      </c>
      <c r="O179" s="192"/>
    </row>
    <row r="180" spans="1:104" ht="21">
      <c r="A180" s="200"/>
      <c r="B180" s="201"/>
      <c r="C180" s="251" t="s">
        <v>289</v>
      </c>
      <c r="D180" s="252"/>
      <c r="E180" s="202">
        <v>2.9729999999999999</v>
      </c>
      <c r="F180" s="203"/>
      <c r="G180" s="204"/>
      <c r="M180" s="205" t="s">
        <v>289</v>
      </c>
      <c r="O180" s="192"/>
    </row>
    <row r="181" spans="1:104">
      <c r="A181" s="200"/>
      <c r="B181" s="201"/>
      <c r="C181" s="254" t="s">
        <v>245</v>
      </c>
      <c r="D181" s="252"/>
      <c r="E181" s="215">
        <v>0</v>
      </c>
      <c r="F181" s="203"/>
      <c r="G181" s="204"/>
      <c r="M181" s="205" t="s">
        <v>245</v>
      </c>
      <c r="O181" s="192"/>
    </row>
    <row r="182" spans="1:104" ht="21">
      <c r="A182" s="200"/>
      <c r="B182" s="201"/>
      <c r="C182" s="254" t="s">
        <v>246</v>
      </c>
      <c r="D182" s="252"/>
      <c r="E182" s="215">
        <v>282.89370000000002</v>
      </c>
      <c r="F182" s="203"/>
      <c r="G182" s="204"/>
      <c r="M182" s="205" t="s">
        <v>246</v>
      </c>
      <c r="O182" s="192"/>
    </row>
    <row r="183" spans="1:104">
      <c r="A183" s="200"/>
      <c r="B183" s="201"/>
      <c r="C183" s="254" t="s">
        <v>247</v>
      </c>
      <c r="D183" s="252"/>
      <c r="E183" s="215">
        <v>314.41750000000002</v>
      </c>
      <c r="F183" s="203"/>
      <c r="G183" s="204"/>
      <c r="M183" s="205" t="s">
        <v>247</v>
      </c>
      <c r="O183" s="192"/>
    </row>
    <row r="184" spans="1:104">
      <c r="A184" s="200"/>
      <c r="B184" s="201"/>
      <c r="C184" s="254" t="s">
        <v>248</v>
      </c>
      <c r="D184" s="252"/>
      <c r="E184" s="215">
        <v>-22.54</v>
      </c>
      <c r="F184" s="203"/>
      <c r="G184" s="204"/>
      <c r="M184" s="205" t="s">
        <v>248</v>
      </c>
      <c r="O184" s="192"/>
    </row>
    <row r="185" spans="1:104">
      <c r="A185" s="200"/>
      <c r="B185" s="201"/>
      <c r="C185" s="254" t="s">
        <v>249</v>
      </c>
      <c r="D185" s="252"/>
      <c r="E185" s="215">
        <v>574.77120000000014</v>
      </c>
      <c r="F185" s="203"/>
      <c r="G185" s="204"/>
      <c r="M185" s="205" t="s">
        <v>249</v>
      </c>
      <c r="O185" s="192"/>
    </row>
    <row r="186" spans="1:104">
      <c r="A186" s="200"/>
      <c r="B186" s="201"/>
      <c r="C186" s="251" t="s">
        <v>290</v>
      </c>
      <c r="D186" s="252"/>
      <c r="E186" s="202">
        <v>8.6216000000000008</v>
      </c>
      <c r="F186" s="203"/>
      <c r="G186" s="204"/>
      <c r="M186" s="205" t="s">
        <v>290</v>
      </c>
      <c r="O186" s="192"/>
    </row>
    <row r="187" spans="1:104" ht="20.399999999999999">
      <c r="A187" s="193">
        <v>33</v>
      </c>
      <c r="B187" s="194" t="s">
        <v>291</v>
      </c>
      <c r="C187" s="195" t="s">
        <v>292</v>
      </c>
      <c r="D187" s="196" t="s">
        <v>91</v>
      </c>
      <c r="E187" s="197">
        <v>829.88250000000005</v>
      </c>
      <c r="F187" s="225">
        <v>0</v>
      </c>
      <c r="G187" s="198">
        <f>E187*F187</f>
        <v>0</v>
      </c>
      <c r="O187" s="192">
        <v>2</v>
      </c>
      <c r="AA187" s="170">
        <v>1</v>
      </c>
      <c r="AB187" s="170">
        <v>1</v>
      </c>
      <c r="AC187" s="170">
        <v>1</v>
      </c>
      <c r="AZ187" s="170">
        <v>1</v>
      </c>
      <c r="BA187" s="170">
        <f>IF(AZ187=1,G187,0)</f>
        <v>0</v>
      </c>
      <c r="BB187" s="170">
        <f>IF(AZ187=2,G187,0)</f>
        <v>0</v>
      </c>
      <c r="BC187" s="170">
        <f>IF(AZ187=3,G187,0)</f>
        <v>0</v>
      </c>
      <c r="BD187" s="170">
        <f>IF(AZ187=4,G187,0)</f>
        <v>0</v>
      </c>
      <c r="BE187" s="170">
        <f>IF(AZ187=5,G187,0)</f>
        <v>0</v>
      </c>
      <c r="CA187" s="199">
        <v>1</v>
      </c>
      <c r="CB187" s="199">
        <v>1</v>
      </c>
      <c r="CZ187" s="170">
        <v>0</v>
      </c>
    </row>
    <row r="188" spans="1:104">
      <c r="A188" s="200"/>
      <c r="B188" s="201"/>
      <c r="C188" s="251" t="s">
        <v>141</v>
      </c>
      <c r="D188" s="252"/>
      <c r="E188" s="202">
        <v>111.83</v>
      </c>
      <c r="F188" s="203"/>
      <c r="G188" s="204"/>
      <c r="M188" s="205" t="s">
        <v>141</v>
      </c>
      <c r="O188" s="192"/>
    </row>
    <row r="189" spans="1:104">
      <c r="A189" s="200"/>
      <c r="B189" s="201"/>
      <c r="C189" s="251" t="s">
        <v>142</v>
      </c>
      <c r="D189" s="252"/>
      <c r="E189" s="202">
        <v>34.76</v>
      </c>
      <c r="F189" s="203"/>
      <c r="G189" s="204"/>
      <c r="M189" s="205" t="s">
        <v>142</v>
      </c>
      <c r="O189" s="192"/>
    </row>
    <row r="190" spans="1:104">
      <c r="A190" s="200"/>
      <c r="B190" s="201"/>
      <c r="C190" s="253" t="s">
        <v>184</v>
      </c>
      <c r="D190" s="252"/>
      <c r="E190" s="214">
        <v>146.59</v>
      </c>
      <c r="F190" s="203"/>
      <c r="G190" s="204"/>
      <c r="M190" s="205" t="s">
        <v>184</v>
      </c>
      <c r="O190" s="192"/>
    </row>
    <row r="191" spans="1:104" ht="31.2">
      <c r="A191" s="200"/>
      <c r="B191" s="201"/>
      <c r="C191" s="251" t="s">
        <v>280</v>
      </c>
      <c r="D191" s="252"/>
      <c r="E191" s="202">
        <v>175.23</v>
      </c>
      <c r="F191" s="203"/>
      <c r="G191" s="204"/>
      <c r="M191" s="205" t="s">
        <v>280</v>
      </c>
      <c r="O191" s="192"/>
    </row>
    <row r="192" spans="1:104" ht="21">
      <c r="A192" s="200"/>
      <c r="B192" s="201"/>
      <c r="C192" s="251" t="s">
        <v>281</v>
      </c>
      <c r="D192" s="252"/>
      <c r="E192" s="202">
        <v>93.93</v>
      </c>
      <c r="F192" s="203"/>
      <c r="G192" s="204"/>
      <c r="M192" s="205" t="s">
        <v>281</v>
      </c>
      <c r="O192" s="192"/>
    </row>
    <row r="193" spans="1:15">
      <c r="A193" s="200"/>
      <c r="B193" s="201"/>
      <c r="C193" s="253" t="s">
        <v>184</v>
      </c>
      <c r="D193" s="252"/>
      <c r="E193" s="214">
        <v>269.15999999999997</v>
      </c>
      <c r="F193" s="203"/>
      <c r="G193" s="204"/>
      <c r="M193" s="205" t="s">
        <v>184</v>
      </c>
      <c r="O193" s="192"/>
    </row>
    <row r="194" spans="1:15" ht="31.2">
      <c r="A194" s="200"/>
      <c r="B194" s="201"/>
      <c r="C194" s="251" t="s">
        <v>256</v>
      </c>
      <c r="D194" s="252"/>
      <c r="E194" s="202">
        <v>126.5</v>
      </c>
      <c r="F194" s="203"/>
      <c r="G194" s="204"/>
      <c r="M194" s="205" t="s">
        <v>256</v>
      </c>
      <c r="O194" s="192"/>
    </row>
    <row r="195" spans="1:15">
      <c r="A195" s="200"/>
      <c r="B195" s="201"/>
      <c r="C195" s="251" t="s">
        <v>257</v>
      </c>
      <c r="D195" s="252"/>
      <c r="E195" s="202">
        <v>18.05</v>
      </c>
      <c r="F195" s="203"/>
      <c r="G195" s="204"/>
      <c r="M195" s="205" t="s">
        <v>257</v>
      </c>
      <c r="O195" s="192"/>
    </row>
    <row r="196" spans="1:15">
      <c r="A196" s="200"/>
      <c r="B196" s="201"/>
      <c r="C196" s="253" t="s">
        <v>184</v>
      </c>
      <c r="D196" s="252"/>
      <c r="E196" s="214">
        <v>144.55000000000001</v>
      </c>
      <c r="F196" s="203"/>
      <c r="G196" s="204"/>
      <c r="M196" s="205" t="s">
        <v>184</v>
      </c>
      <c r="O196" s="192"/>
    </row>
    <row r="197" spans="1:15" ht="31.2">
      <c r="A197" s="200"/>
      <c r="B197" s="201"/>
      <c r="C197" s="251" t="s">
        <v>293</v>
      </c>
      <c r="D197" s="252"/>
      <c r="E197" s="202">
        <v>20.18</v>
      </c>
      <c r="F197" s="203"/>
      <c r="G197" s="204"/>
      <c r="M197" s="205" t="s">
        <v>293</v>
      </c>
      <c r="O197" s="192"/>
    </row>
    <row r="198" spans="1:15">
      <c r="A198" s="200"/>
      <c r="B198" s="201"/>
      <c r="C198" s="253" t="s">
        <v>184</v>
      </c>
      <c r="D198" s="252"/>
      <c r="E198" s="214">
        <v>20.18</v>
      </c>
      <c r="F198" s="203"/>
      <c r="G198" s="204"/>
      <c r="M198" s="205" t="s">
        <v>184</v>
      </c>
      <c r="O198" s="192"/>
    </row>
    <row r="199" spans="1:15">
      <c r="A199" s="200"/>
      <c r="B199" s="201"/>
      <c r="C199" s="251" t="s">
        <v>264</v>
      </c>
      <c r="D199" s="252"/>
      <c r="E199" s="202">
        <v>0</v>
      </c>
      <c r="F199" s="203"/>
      <c r="G199" s="204"/>
      <c r="M199" s="205" t="s">
        <v>264</v>
      </c>
      <c r="O199" s="192"/>
    </row>
    <row r="200" spans="1:15">
      <c r="A200" s="200"/>
      <c r="B200" s="201"/>
      <c r="C200" s="251" t="s">
        <v>265</v>
      </c>
      <c r="D200" s="252"/>
      <c r="E200" s="202">
        <v>29.78</v>
      </c>
      <c r="F200" s="203"/>
      <c r="G200" s="204"/>
      <c r="M200" s="205" t="s">
        <v>265</v>
      </c>
      <c r="O200" s="192"/>
    </row>
    <row r="201" spans="1:15" ht="21">
      <c r="A201" s="200"/>
      <c r="B201" s="201"/>
      <c r="C201" s="251" t="s">
        <v>266</v>
      </c>
      <c r="D201" s="252"/>
      <c r="E201" s="202">
        <v>50.31</v>
      </c>
      <c r="F201" s="203"/>
      <c r="G201" s="204"/>
      <c r="M201" s="205" t="s">
        <v>266</v>
      </c>
      <c r="O201" s="192"/>
    </row>
    <row r="202" spans="1:15">
      <c r="A202" s="200"/>
      <c r="B202" s="201"/>
      <c r="C202" s="251" t="s">
        <v>267</v>
      </c>
      <c r="D202" s="252"/>
      <c r="E202" s="202">
        <v>36.299999999999997</v>
      </c>
      <c r="F202" s="203"/>
      <c r="G202" s="204"/>
      <c r="M202" s="205" t="s">
        <v>267</v>
      </c>
      <c r="O202" s="192"/>
    </row>
    <row r="203" spans="1:15">
      <c r="A203" s="200"/>
      <c r="B203" s="201"/>
      <c r="C203" s="251" t="s">
        <v>268</v>
      </c>
      <c r="D203" s="252"/>
      <c r="E203" s="202">
        <v>41.2</v>
      </c>
      <c r="F203" s="203"/>
      <c r="G203" s="204"/>
      <c r="M203" s="205" t="s">
        <v>268</v>
      </c>
      <c r="O203" s="192"/>
    </row>
    <row r="204" spans="1:15">
      <c r="A204" s="200"/>
      <c r="B204" s="201"/>
      <c r="C204" s="251" t="s">
        <v>269</v>
      </c>
      <c r="D204" s="252"/>
      <c r="E204" s="202">
        <v>21.76</v>
      </c>
      <c r="F204" s="203"/>
      <c r="G204" s="204"/>
      <c r="M204" s="205" t="s">
        <v>269</v>
      </c>
      <c r="O204" s="192"/>
    </row>
    <row r="205" spans="1:15">
      <c r="A205" s="200"/>
      <c r="B205" s="201"/>
      <c r="C205" s="251" t="s">
        <v>270</v>
      </c>
      <c r="D205" s="252"/>
      <c r="E205" s="202">
        <v>22.98</v>
      </c>
      <c r="F205" s="203"/>
      <c r="G205" s="204"/>
      <c r="M205" s="205" t="s">
        <v>270</v>
      </c>
      <c r="O205" s="192"/>
    </row>
    <row r="206" spans="1:15">
      <c r="A206" s="200"/>
      <c r="B206" s="201"/>
      <c r="C206" s="253" t="s">
        <v>184</v>
      </c>
      <c r="D206" s="252"/>
      <c r="E206" s="214">
        <v>202.32999999999998</v>
      </c>
      <c r="F206" s="203"/>
      <c r="G206" s="204"/>
      <c r="M206" s="205" t="s">
        <v>184</v>
      </c>
      <c r="O206" s="192"/>
    </row>
    <row r="207" spans="1:15">
      <c r="A207" s="200"/>
      <c r="B207" s="201"/>
      <c r="C207" s="251" t="s">
        <v>144</v>
      </c>
      <c r="D207" s="252"/>
      <c r="E207" s="202">
        <v>26.2925</v>
      </c>
      <c r="F207" s="203"/>
      <c r="G207" s="204"/>
      <c r="M207" s="205" t="s">
        <v>144</v>
      </c>
      <c r="O207" s="192"/>
    </row>
    <row r="208" spans="1:15">
      <c r="A208" s="200"/>
      <c r="B208" s="201"/>
      <c r="C208" s="251" t="s">
        <v>145</v>
      </c>
      <c r="D208" s="252"/>
      <c r="E208" s="202">
        <v>20.78</v>
      </c>
      <c r="F208" s="203"/>
      <c r="G208" s="204"/>
      <c r="M208" s="205" t="s">
        <v>145</v>
      </c>
      <c r="O208" s="192"/>
    </row>
    <row r="209" spans="1:104">
      <c r="A209" s="193">
        <v>34</v>
      </c>
      <c r="B209" s="194" t="s">
        <v>294</v>
      </c>
      <c r="C209" s="195" t="s">
        <v>295</v>
      </c>
      <c r="D209" s="196" t="s">
        <v>98</v>
      </c>
      <c r="E209" s="197">
        <v>8.1153999999999993</v>
      </c>
      <c r="F209" s="225">
        <v>0</v>
      </c>
      <c r="G209" s="198">
        <f>E209*F209</f>
        <v>0</v>
      </c>
      <c r="O209" s="192">
        <v>2</v>
      </c>
      <c r="AA209" s="170">
        <v>1</v>
      </c>
      <c r="AB209" s="170">
        <v>0</v>
      </c>
      <c r="AC209" s="170">
        <v>0</v>
      </c>
      <c r="AZ209" s="170">
        <v>1</v>
      </c>
      <c r="BA209" s="170">
        <f>IF(AZ209=1,G209,0)</f>
        <v>0</v>
      </c>
      <c r="BB209" s="170">
        <f>IF(AZ209=2,G209,0)</f>
        <v>0</v>
      </c>
      <c r="BC209" s="170">
        <f>IF(AZ209=3,G209,0)</f>
        <v>0</v>
      </c>
      <c r="BD209" s="170">
        <f>IF(AZ209=4,G209,0)</f>
        <v>0</v>
      </c>
      <c r="BE209" s="170">
        <f>IF(AZ209=5,G209,0)</f>
        <v>0</v>
      </c>
      <c r="CA209" s="199">
        <v>1</v>
      </c>
      <c r="CB209" s="199">
        <v>0</v>
      </c>
      <c r="CZ209" s="170">
        <v>0</v>
      </c>
    </row>
    <row r="210" spans="1:104">
      <c r="A210" s="200"/>
      <c r="B210" s="201"/>
      <c r="C210" s="251" t="s">
        <v>296</v>
      </c>
      <c r="D210" s="252"/>
      <c r="E210" s="202">
        <v>0.15920000000000001</v>
      </c>
      <c r="F210" s="203"/>
      <c r="G210" s="204"/>
      <c r="M210" s="205" t="s">
        <v>296</v>
      </c>
      <c r="O210" s="192"/>
    </row>
    <row r="211" spans="1:104">
      <c r="A211" s="200"/>
      <c r="B211" s="201"/>
      <c r="C211" s="251" t="s">
        <v>297</v>
      </c>
      <c r="D211" s="252"/>
      <c r="E211" s="202">
        <v>0.72199999999999998</v>
      </c>
      <c r="F211" s="203"/>
      <c r="G211" s="204"/>
      <c r="M211" s="205" t="s">
        <v>297</v>
      </c>
      <c r="O211" s="192"/>
    </row>
    <row r="212" spans="1:104" ht="21">
      <c r="A212" s="200"/>
      <c r="B212" s="201"/>
      <c r="C212" s="251" t="s">
        <v>298</v>
      </c>
      <c r="D212" s="252"/>
      <c r="E212" s="202">
        <v>1.4864999999999999</v>
      </c>
      <c r="F212" s="203"/>
      <c r="G212" s="204"/>
      <c r="M212" s="205" t="s">
        <v>298</v>
      </c>
      <c r="O212" s="192"/>
    </row>
    <row r="213" spans="1:104">
      <c r="A213" s="200"/>
      <c r="B213" s="201"/>
      <c r="C213" s="254" t="s">
        <v>245</v>
      </c>
      <c r="D213" s="252"/>
      <c r="E213" s="215">
        <v>0</v>
      </c>
      <c r="F213" s="203"/>
      <c r="G213" s="204"/>
      <c r="M213" s="205" t="s">
        <v>245</v>
      </c>
      <c r="O213" s="192"/>
    </row>
    <row r="214" spans="1:104" ht="21">
      <c r="A214" s="200"/>
      <c r="B214" s="201"/>
      <c r="C214" s="254" t="s">
        <v>246</v>
      </c>
      <c r="D214" s="252"/>
      <c r="E214" s="215">
        <v>282.89370000000002</v>
      </c>
      <c r="F214" s="203"/>
      <c r="G214" s="204"/>
      <c r="M214" s="205" t="s">
        <v>246</v>
      </c>
      <c r="O214" s="192"/>
    </row>
    <row r="215" spans="1:104">
      <c r="A215" s="200"/>
      <c r="B215" s="201"/>
      <c r="C215" s="254" t="s">
        <v>247</v>
      </c>
      <c r="D215" s="252"/>
      <c r="E215" s="215">
        <v>314.41750000000002</v>
      </c>
      <c r="F215" s="203"/>
      <c r="G215" s="204"/>
      <c r="M215" s="205" t="s">
        <v>247</v>
      </c>
      <c r="O215" s="192"/>
    </row>
    <row r="216" spans="1:104">
      <c r="A216" s="200"/>
      <c r="B216" s="201"/>
      <c r="C216" s="254" t="s">
        <v>248</v>
      </c>
      <c r="D216" s="252"/>
      <c r="E216" s="215">
        <v>-22.54</v>
      </c>
      <c r="F216" s="203"/>
      <c r="G216" s="204"/>
      <c r="M216" s="205" t="s">
        <v>248</v>
      </c>
      <c r="O216" s="192"/>
    </row>
    <row r="217" spans="1:104">
      <c r="A217" s="200"/>
      <c r="B217" s="201"/>
      <c r="C217" s="254" t="s">
        <v>249</v>
      </c>
      <c r="D217" s="252"/>
      <c r="E217" s="215">
        <v>574.77120000000014</v>
      </c>
      <c r="F217" s="203"/>
      <c r="G217" s="204"/>
      <c r="M217" s="205" t="s">
        <v>249</v>
      </c>
      <c r="O217" s="192"/>
    </row>
    <row r="218" spans="1:104">
      <c r="A218" s="200"/>
      <c r="B218" s="201"/>
      <c r="C218" s="251" t="s">
        <v>299</v>
      </c>
      <c r="D218" s="252"/>
      <c r="E218" s="202">
        <v>5.7477</v>
      </c>
      <c r="F218" s="203"/>
      <c r="G218" s="204"/>
      <c r="M218" s="205" t="s">
        <v>299</v>
      </c>
      <c r="O218" s="192"/>
    </row>
    <row r="219" spans="1:104">
      <c r="A219" s="193">
        <v>35</v>
      </c>
      <c r="B219" s="194" t="s">
        <v>300</v>
      </c>
      <c r="C219" s="195" t="s">
        <v>301</v>
      </c>
      <c r="D219" s="196" t="s">
        <v>91</v>
      </c>
      <c r="E219" s="197">
        <v>23.32</v>
      </c>
      <c r="F219" s="225">
        <v>0</v>
      </c>
      <c r="G219" s="198">
        <f>E219*F219</f>
        <v>0</v>
      </c>
      <c r="O219" s="192">
        <v>2</v>
      </c>
      <c r="AA219" s="170">
        <v>1</v>
      </c>
      <c r="AB219" s="170">
        <v>1</v>
      </c>
      <c r="AC219" s="170">
        <v>1</v>
      </c>
      <c r="AZ219" s="170">
        <v>1</v>
      </c>
      <c r="BA219" s="170">
        <f>IF(AZ219=1,G219,0)</f>
        <v>0</v>
      </c>
      <c r="BB219" s="170">
        <f>IF(AZ219=2,G219,0)</f>
        <v>0</v>
      </c>
      <c r="BC219" s="170">
        <f>IF(AZ219=3,G219,0)</f>
        <v>0</v>
      </c>
      <c r="BD219" s="170">
        <f>IF(AZ219=4,G219,0)</f>
        <v>0</v>
      </c>
      <c r="BE219" s="170">
        <f>IF(AZ219=5,G219,0)</f>
        <v>0</v>
      </c>
      <c r="CA219" s="199">
        <v>1</v>
      </c>
      <c r="CB219" s="199">
        <v>1</v>
      </c>
      <c r="CZ219" s="170">
        <v>0</v>
      </c>
    </row>
    <row r="220" spans="1:104">
      <c r="A220" s="200"/>
      <c r="B220" s="201"/>
      <c r="C220" s="251" t="s">
        <v>302</v>
      </c>
      <c r="D220" s="252"/>
      <c r="E220" s="202">
        <v>23.32</v>
      </c>
      <c r="F220" s="203"/>
      <c r="G220" s="204"/>
      <c r="M220" s="205" t="s">
        <v>302</v>
      </c>
      <c r="O220" s="192"/>
    </row>
    <row r="221" spans="1:104">
      <c r="A221" s="193">
        <v>36</v>
      </c>
      <c r="B221" s="194" t="s">
        <v>303</v>
      </c>
      <c r="C221" s="195" t="s">
        <v>304</v>
      </c>
      <c r="D221" s="196" t="s">
        <v>26</v>
      </c>
      <c r="E221" s="197">
        <v>225</v>
      </c>
      <c r="F221" s="225">
        <v>0</v>
      </c>
      <c r="G221" s="198">
        <f>E221*F221</f>
        <v>0</v>
      </c>
      <c r="O221" s="192">
        <v>2</v>
      </c>
      <c r="AA221" s="170">
        <v>1</v>
      </c>
      <c r="AB221" s="170">
        <v>1</v>
      </c>
      <c r="AC221" s="170">
        <v>1</v>
      </c>
      <c r="AZ221" s="170">
        <v>1</v>
      </c>
      <c r="BA221" s="170">
        <f>IF(AZ221=1,G221,0)</f>
        <v>0</v>
      </c>
      <c r="BB221" s="170">
        <f>IF(AZ221=2,G221,0)</f>
        <v>0</v>
      </c>
      <c r="BC221" s="170">
        <f>IF(AZ221=3,G221,0)</f>
        <v>0</v>
      </c>
      <c r="BD221" s="170">
        <f>IF(AZ221=4,G221,0)</f>
        <v>0</v>
      </c>
      <c r="BE221" s="170">
        <f>IF(AZ221=5,G221,0)</f>
        <v>0</v>
      </c>
      <c r="CA221" s="199">
        <v>1</v>
      </c>
      <c r="CB221" s="199">
        <v>1</v>
      </c>
      <c r="CZ221" s="170">
        <v>0</v>
      </c>
    </row>
    <row r="222" spans="1:104">
      <c r="A222" s="193">
        <v>37</v>
      </c>
      <c r="B222" s="194" t="s">
        <v>305</v>
      </c>
      <c r="C222" s="195" t="s">
        <v>306</v>
      </c>
      <c r="D222" s="196" t="s">
        <v>26</v>
      </c>
      <c r="E222" s="197">
        <v>1155</v>
      </c>
      <c r="F222" s="225">
        <v>0</v>
      </c>
      <c r="G222" s="198">
        <f>E222*F222</f>
        <v>0</v>
      </c>
      <c r="O222" s="192">
        <v>2</v>
      </c>
      <c r="AA222" s="170">
        <v>1</v>
      </c>
      <c r="AB222" s="170">
        <v>1</v>
      </c>
      <c r="AC222" s="170">
        <v>1</v>
      </c>
      <c r="AZ222" s="170">
        <v>1</v>
      </c>
      <c r="BA222" s="170">
        <f>IF(AZ222=1,G222,0)</f>
        <v>0</v>
      </c>
      <c r="BB222" s="170">
        <f>IF(AZ222=2,G222,0)</f>
        <v>0</v>
      </c>
      <c r="BC222" s="170">
        <f>IF(AZ222=3,G222,0)</f>
        <v>0</v>
      </c>
      <c r="BD222" s="170">
        <f>IF(AZ222=4,G222,0)</f>
        <v>0</v>
      </c>
      <c r="BE222" s="170">
        <f>IF(AZ222=5,G222,0)</f>
        <v>0</v>
      </c>
      <c r="CA222" s="199">
        <v>1</v>
      </c>
      <c r="CB222" s="199">
        <v>1</v>
      </c>
      <c r="CZ222" s="170">
        <v>0</v>
      </c>
    </row>
    <row r="223" spans="1:104">
      <c r="A223" s="200"/>
      <c r="B223" s="201"/>
      <c r="C223" s="251" t="s">
        <v>307</v>
      </c>
      <c r="D223" s="252"/>
      <c r="E223" s="202">
        <v>1155</v>
      </c>
      <c r="F223" s="203"/>
      <c r="G223" s="204"/>
      <c r="M223" s="205">
        <v>1155</v>
      </c>
      <c r="O223" s="192"/>
    </row>
    <row r="224" spans="1:104">
      <c r="A224" s="193">
        <v>38</v>
      </c>
      <c r="B224" s="194" t="s">
        <v>308</v>
      </c>
      <c r="C224" s="195" t="s">
        <v>309</v>
      </c>
      <c r="D224" s="196" t="s">
        <v>91</v>
      </c>
      <c r="E224" s="197">
        <v>96.894300000000001</v>
      </c>
      <c r="F224" s="225">
        <v>0</v>
      </c>
      <c r="G224" s="198">
        <f>E224*F224</f>
        <v>0</v>
      </c>
      <c r="O224" s="192">
        <v>2</v>
      </c>
      <c r="AA224" s="170">
        <v>1</v>
      </c>
      <c r="AB224" s="170">
        <v>1</v>
      </c>
      <c r="AC224" s="170">
        <v>1</v>
      </c>
      <c r="AZ224" s="170">
        <v>1</v>
      </c>
      <c r="BA224" s="170">
        <f>IF(AZ224=1,G224,0)</f>
        <v>0</v>
      </c>
      <c r="BB224" s="170">
        <f>IF(AZ224=2,G224,0)</f>
        <v>0</v>
      </c>
      <c r="BC224" s="170">
        <f>IF(AZ224=3,G224,0)</f>
        <v>0</v>
      </c>
      <c r="BD224" s="170">
        <f>IF(AZ224=4,G224,0)</f>
        <v>0</v>
      </c>
      <c r="BE224" s="170">
        <f>IF(AZ224=5,G224,0)</f>
        <v>0</v>
      </c>
      <c r="CA224" s="199">
        <v>1</v>
      </c>
      <c r="CB224" s="199">
        <v>1</v>
      </c>
      <c r="CZ224" s="170">
        <v>1.3699999999999999E-3</v>
      </c>
    </row>
    <row r="225" spans="1:104">
      <c r="A225" s="200"/>
      <c r="B225" s="201"/>
      <c r="C225" s="251" t="s">
        <v>310</v>
      </c>
      <c r="D225" s="252"/>
      <c r="E225" s="202">
        <v>0</v>
      </c>
      <c r="F225" s="203"/>
      <c r="G225" s="204"/>
      <c r="M225" s="205" t="s">
        <v>310</v>
      </c>
      <c r="O225" s="192"/>
    </row>
    <row r="226" spans="1:104">
      <c r="A226" s="200"/>
      <c r="B226" s="201"/>
      <c r="C226" s="251" t="s">
        <v>311</v>
      </c>
      <c r="D226" s="252"/>
      <c r="E226" s="202">
        <v>2.0960000000000001</v>
      </c>
      <c r="F226" s="203"/>
      <c r="G226" s="204"/>
      <c r="M226" s="205" t="s">
        <v>311</v>
      </c>
      <c r="O226" s="192"/>
    </row>
    <row r="227" spans="1:104">
      <c r="A227" s="200"/>
      <c r="B227" s="201"/>
      <c r="C227" s="251" t="s">
        <v>312</v>
      </c>
      <c r="D227" s="252"/>
      <c r="E227" s="202">
        <v>9.9105000000000008</v>
      </c>
      <c r="F227" s="203"/>
      <c r="G227" s="204"/>
      <c r="M227" s="205" t="s">
        <v>312</v>
      </c>
      <c r="O227" s="192"/>
    </row>
    <row r="228" spans="1:104" ht="21">
      <c r="A228" s="200"/>
      <c r="B228" s="201"/>
      <c r="C228" s="251" t="s">
        <v>313</v>
      </c>
      <c r="D228" s="252"/>
      <c r="E228" s="202">
        <v>19.047999999999998</v>
      </c>
      <c r="F228" s="203"/>
      <c r="G228" s="204"/>
      <c r="M228" s="205" t="s">
        <v>313</v>
      </c>
      <c r="O228" s="192"/>
    </row>
    <row r="229" spans="1:104" ht="21">
      <c r="A229" s="200"/>
      <c r="B229" s="201"/>
      <c r="C229" s="251" t="s">
        <v>314</v>
      </c>
      <c r="D229" s="252"/>
      <c r="E229" s="202">
        <v>11.7485</v>
      </c>
      <c r="F229" s="203"/>
      <c r="G229" s="204"/>
      <c r="M229" s="205" t="s">
        <v>314</v>
      </c>
      <c r="O229" s="192"/>
    </row>
    <row r="230" spans="1:104" ht="21">
      <c r="A230" s="200"/>
      <c r="B230" s="201"/>
      <c r="C230" s="251" t="s">
        <v>315</v>
      </c>
      <c r="D230" s="252"/>
      <c r="E230" s="202">
        <v>18.928000000000001</v>
      </c>
      <c r="F230" s="203"/>
      <c r="G230" s="204"/>
      <c r="M230" s="205" t="s">
        <v>315</v>
      </c>
      <c r="O230" s="192"/>
    </row>
    <row r="231" spans="1:104">
      <c r="A231" s="200"/>
      <c r="B231" s="201"/>
      <c r="C231" s="251" t="s">
        <v>316</v>
      </c>
      <c r="D231" s="252"/>
      <c r="E231" s="202">
        <v>9.4039999999999999</v>
      </c>
      <c r="F231" s="203"/>
      <c r="G231" s="204"/>
      <c r="M231" s="205" t="s">
        <v>316</v>
      </c>
      <c r="O231" s="192"/>
    </row>
    <row r="232" spans="1:104" ht="21">
      <c r="A232" s="200"/>
      <c r="B232" s="201"/>
      <c r="C232" s="251" t="s">
        <v>317</v>
      </c>
      <c r="D232" s="252"/>
      <c r="E232" s="202">
        <v>12.359299999999999</v>
      </c>
      <c r="F232" s="203"/>
      <c r="G232" s="204"/>
      <c r="M232" s="205" t="s">
        <v>317</v>
      </c>
      <c r="O232" s="192"/>
    </row>
    <row r="233" spans="1:104">
      <c r="A233" s="200"/>
      <c r="B233" s="201"/>
      <c r="C233" s="253" t="s">
        <v>184</v>
      </c>
      <c r="D233" s="252"/>
      <c r="E233" s="214">
        <v>83.494299999999996</v>
      </c>
      <c r="F233" s="203"/>
      <c r="G233" s="204"/>
      <c r="M233" s="205" t="s">
        <v>184</v>
      </c>
      <c r="O233" s="192"/>
    </row>
    <row r="234" spans="1:104">
      <c r="A234" s="200"/>
      <c r="B234" s="201"/>
      <c r="C234" s="251" t="s">
        <v>318</v>
      </c>
      <c r="D234" s="252"/>
      <c r="E234" s="202">
        <v>12.25</v>
      </c>
      <c r="F234" s="203"/>
      <c r="G234" s="204"/>
      <c r="M234" s="205" t="s">
        <v>318</v>
      </c>
      <c r="O234" s="192"/>
    </row>
    <row r="235" spans="1:104">
      <c r="A235" s="200"/>
      <c r="B235" s="201"/>
      <c r="C235" s="251" t="s">
        <v>319</v>
      </c>
      <c r="D235" s="252"/>
      <c r="E235" s="202">
        <v>1.1499999999999999</v>
      </c>
      <c r="F235" s="203"/>
      <c r="G235" s="204"/>
      <c r="M235" s="205" t="s">
        <v>319</v>
      </c>
      <c r="O235" s="192"/>
    </row>
    <row r="236" spans="1:104">
      <c r="A236" s="193">
        <v>39</v>
      </c>
      <c r="B236" s="194" t="s">
        <v>320</v>
      </c>
      <c r="C236" s="195" t="s">
        <v>321</v>
      </c>
      <c r="D236" s="196" t="s">
        <v>91</v>
      </c>
      <c r="E236" s="197">
        <v>516.51</v>
      </c>
      <c r="F236" s="225">
        <v>0</v>
      </c>
      <c r="G236" s="198">
        <f>E236*F236</f>
        <v>0</v>
      </c>
      <c r="O236" s="192">
        <v>2</v>
      </c>
      <c r="AA236" s="170">
        <v>1</v>
      </c>
      <c r="AB236" s="170">
        <v>1</v>
      </c>
      <c r="AC236" s="170">
        <v>1</v>
      </c>
      <c r="AZ236" s="170">
        <v>1</v>
      </c>
      <c r="BA236" s="170">
        <f>IF(AZ236=1,G236,0)</f>
        <v>0</v>
      </c>
      <c r="BB236" s="170">
        <f>IF(AZ236=2,G236,0)</f>
        <v>0</v>
      </c>
      <c r="BC236" s="170">
        <f>IF(AZ236=3,G236,0)</f>
        <v>0</v>
      </c>
      <c r="BD236" s="170">
        <f>IF(AZ236=4,G236,0)</f>
        <v>0</v>
      </c>
      <c r="BE236" s="170">
        <f>IF(AZ236=5,G236,0)</f>
        <v>0</v>
      </c>
      <c r="CA236" s="199">
        <v>1</v>
      </c>
      <c r="CB236" s="199">
        <v>1</v>
      </c>
      <c r="CZ236" s="170">
        <v>1.3699999999999999E-3</v>
      </c>
    </row>
    <row r="237" spans="1:104">
      <c r="A237" s="200"/>
      <c r="B237" s="201"/>
      <c r="C237" s="251" t="s">
        <v>322</v>
      </c>
      <c r="D237" s="252"/>
      <c r="E237" s="202">
        <v>277.35199999999998</v>
      </c>
      <c r="F237" s="203"/>
      <c r="G237" s="204"/>
      <c r="M237" s="205" t="s">
        <v>322</v>
      </c>
      <c r="O237" s="192"/>
    </row>
    <row r="238" spans="1:104">
      <c r="A238" s="200"/>
      <c r="B238" s="201"/>
      <c r="C238" s="251" t="s">
        <v>323</v>
      </c>
      <c r="D238" s="252"/>
      <c r="E238" s="202">
        <v>229.21799999999999</v>
      </c>
      <c r="F238" s="203"/>
      <c r="G238" s="204"/>
      <c r="M238" s="205" t="s">
        <v>323</v>
      </c>
      <c r="O238" s="192"/>
    </row>
    <row r="239" spans="1:104">
      <c r="A239" s="200"/>
      <c r="B239" s="201"/>
      <c r="C239" s="253" t="s">
        <v>184</v>
      </c>
      <c r="D239" s="252"/>
      <c r="E239" s="214">
        <v>506.56999999999994</v>
      </c>
      <c r="F239" s="203"/>
      <c r="G239" s="204"/>
      <c r="M239" s="205" t="s">
        <v>184</v>
      </c>
      <c r="O239" s="192"/>
    </row>
    <row r="240" spans="1:104">
      <c r="A240" s="200"/>
      <c r="B240" s="201"/>
      <c r="C240" s="251" t="s">
        <v>324</v>
      </c>
      <c r="D240" s="252"/>
      <c r="E240" s="202">
        <v>9.94</v>
      </c>
      <c r="F240" s="203"/>
      <c r="G240" s="204"/>
      <c r="M240" s="205" t="s">
        <v>324</v>
      </c>
      <c r="O240" s="192"/>
    </row>
    <row r="241" spans="1:104">
      <c r="A241" s="193">
        <v>40</v>
      </c>
      <c r="B241" s="194" t="s">
        <v>325</v>
      </c>
      <c r="C241" s="195" t="s">
        <v>326</v>
      </c>
      <c r="D241" s="196" t="s">
        <v>91</v>
      </c>
      <c r="E241" s="197">
        <v>323.50700000000001</v>
      </c>
      <c r="F241" s="225">
        <v>0</v>
      </c>
      <c r="G241" s="198">
        <f>E241*F241</f>
        <v>0</v>
      </c>
      <c r="O241" s="192">
        <v>2</v>
      </c>
      <c r="AA241" s="170">
        <v>1</v>
      </c>
      <c r="AB241" s="170">
        <v>1</v>
      </c>
      <c r="AC241" s="170">
        <v>1</v>
      </c>
      <c r="AZ241" s="170">
        <v>1</v>
      </c>
      <c r="BA241" s="170">
        <f>IF(AZ241=1,G241,0)</f>
        <v>0</v>
      </c>
      <c r="BB241" s="170">
        <f>IF(AZ241=2,G241,0)</f>
        <v>0</v>
      </c>
      <c r="BC241" s="170">
        <f>IF(AZ241=3,G241,0)</f>
        <v>0</v>
      </c>
      <c r="BD241" s="170">
        <f>IF(AZ241=4,G241,0)</f>
        <v>0</v>
      </c>
      <c r="BE241" s="170">
        <f>IF(AZ241=5,G241,0)</f>
        <v>0</v>
      </c>
      <c r="CA241" s="199">
        <v>1</v>
      </c>
      <c r="CB241" s="199">
        <v>1</v>
      </c>
      <c r="CZ241" s="170">
        <v>1.17E-3</v>
      </c>
    </row>
    <row r="242" spans="1:104">
      <c r="A242" s="200"/>
      <c r="B242" s="201"/>
      <c r="C242" s="251" t="s">
        <v>327</v>
      </c>
      <c r="D242" s="252"/>
      <c r="E242" s="202">
        <v>317.39999999999998</v>
      </c>
      <c r="F242" s="203"/>
      <c r="G242" s="204"/>
      <c r="M242" s="205" t="s">
        <v>327</v>
      </c>
      <c r="O242" s="192"/>
    </row>
    <row r="243" spans="1:104">
      <c r="A243" s="200"/>
      <c r="B243" s="201"/>
      <c r="C243" s="251" t="s">
        <v>328</v>
      </c>
      <c r="D243" s="252"/>
      <c r="E243" s="202">
        <v>6.1070000000000002</v>
      </c>
      <c r="F243" s="203"/>
      <c r="G243" s="204"/>
      <c r="M243" s="205" t="s">
        <v>328</v>
      </c>
      <c r="O243" s="192"/>
    </row>
    <row r="244" spans="1:104">
      <c r="A244" s="193">
        <v>41</v>
      </c>
      <c r="B244" s="194" t="s">
        <v>329</v>
      </c>
      <c r="C244" s="195" t="s">
        <v>330</v>
      </c>
      <c r="D244" s="196" t="s">
        <v>91</v>
      </c>
      <c r="E244" s="197">
        <v>23.6</v>
      </c>
      <c r="F244" s="225">
        <v>0</v>
      </c>
      <c r="G244" s="198">
        <f>E244*F244</f>
        <v>0</v>
      </c>
      <c r="O244" s="192">
        <v>2</v>
      </c>
      <c r="AA244" s="170">
        <v>1</v>
      </c>
      <c r="AB244" s="170">
        <v>1</v>
      </c>
      <c r="AC244" s="170">
        <v>1</v>
      </c>
      <c r="AZ244" s="170">
        <v>1</v>
      </c>
      <c r="BA244" s="170">
        <f>IF(AZ244=1,G244,0)</f>
        <v>0</v>
      </c>
      <c r="BB244" s="170">
        <f>IF(AZ244=2,G244,0)</f>
        <v>0</v>
      </c>
      <c r="BC244" s="170">
        <f>IF(AZ244=3,G244,0)</f>
        <v>0</v>
      </c>
      <c r="BD244" s="170">
        <f>IF(AZ244=4,G244,0)</f>
        <v>0</v>
      </c>
      <c r="BE244" s="170">
        <f>IF(AZ244=5,G244,0)</f>
        <v>0</v>
      </c>
      <c r="CA244" s="199">
        <v>1</v>
      </c>
      <c r="CB244" s="199">
        <v>1</v>
      </c>
      <c r="CZ244" s="170">
        <v>1E-3</v>
      </c>
    </row>
    <row r="245" spans="1:104">
      <c r="A245" s="200"/>
      <c r="B245" s="201"/>
      <c r="C245" s="251" t="s">
        <v>331</v>
      </c>
      <c r="D245" s="252"/>
      <c r="E245" s="202">
        <v>23.6</v>
      </c>
      <c r="F245" s="203"/>
      <c r="G245" s="204"/>
      <c r="M245" s="205" t="s">
        <v>331</v>
      </c>
      <c r="O245" s="192"/>
    </row>
    <row r="246" spans="1:104">
      <c r="A246" s="193">
        <v>42</v>
      </c>
      <c r="B246" s="194" t="s">
        <v>332</v>
      </c>
      <c r="C246" s="195" t="s">
        <v>333</v>
      </c>
      <c r="D246" s="196" t="s">
        <v>91</v>
      </c>
      <c r="E246" s="197">
        <v>119.58</v>
      </c>
      <c r="F246" s="225">
        <v>0</v>
      </c>
      <c r="G246" s="198">
        <f>E246*F246</f>
        <v>0</v>
      </c>
      <c r="O246" s="192">
        <v>2</v>
      </c>
      <c r="AA246" s="170">
        <v>1</v>
      </c>
      <c r="AB246" s="170">
        <v>0</v>
      </c>
      <c r="AC246" s="170">
        <v>0</v>
      </c>
      <c r="AZ246" s="170">
        <v>1</v>
      </c>
      <c r="BA246" s="170">
        <f>IF(AZ246=1,G246,0)</f>
        <v>0</v>
      </c>
      <c r="BB246" s="170">
        <f>IF(AZ246=2,G246,0)</f>
        <v>0</v>
      </c>
      <c r="BC246" s="170">
        <f>IF(AZ246=3,G246,0)</f>
        <v>0</v>
      </c>
      <c r="BD246" s="170">
        <f>IF(AZ246=4,G246,0)</f>
        <v>0</v>
      </c>
      <c r="BE246" s="170">
        <f>IF(AZ246=5,G246,0)</f>
        <v>0</v>
      </c>
      <c r="CA246" s="199">
        <v>1</v>
      </c>
      <c r="CB246" s="199">
        <v>0</v>
      </c>
      <c r="CZ246" s="170">
        <v>4.2000000000000002E-4</v>
      </c>
    </row>
    <row r="247" spans="1:104">
      <c r="A247" s="200"/>
      <c r="B247" s="201"/>
      <c r="C247" s="251" t="s">
        <v>185</v>
      </c>
      <c r="D247" s="252"/>
      <c r="E247" s="202">
        <v>0</v>
      </c>
      <c r="F247" s="203"/>
      <c r="G247" s="204"/>
      <c r="M247" s="205" t="s">
        <v>185</v>
      </c>
      <c r="O247" s="192"/>
    </row>
    <row r="248" spans="1:104">
      <c r="A248" s="200"/>
      <c r="B248" s="201"/>
      <c r="C248" s="251" t="s">
        <v>334</v>
      </c>
      <c r="D248" s="252"/>
      <c r="E248" s="202">
        <v>80.36</v>
      </c>
      <c r="F248" s="203"/>
      <c r="G248" s="204"/>
      <c r="M248" s="205" t="s">
        <v>334</v>
      </c>
      <c r="O248" s="192"/>
    </row>
    <row r="249" spans="1:104">
      <c r="A249" s="200"/>
      <c r="B249" s="201"/>
      <c r="C249" s="251" t="s">
        <v>335</v>
      </c>
      <c r="D249" s="252"/>
      <c r="E249" s="202">
        <v>22.42</v>
      </c>
      <c r="F249" s="203"/>
      <c r="G249" s="204"/>
      <c r="M249" s="205" t="s">
        <v>335</v>
      </c>
      <c r="O249" s="192"/>
    </row>
    <row r="250" spans="1:104">
      <c r="A250" s="200"/>
      <c r="B250" s="201"/>
      <c r="C250" s="253" t="s">
        <v>184</v>
      </c>
      <c r="D250" s="252"/>
      <c r="E250" s="214">
        <v>102.78</v>
      </c>
      <c r="F250" s="203"/>
      <c r="G250" s="204"/>
      <c r="M250" s="205" t="s">
        <v>184</v>
      </c>
      <c r="O250" s="192"/>
    </row>
    <row r="251" spans="1:104">
      <c r="A251" s="200"/>
      <c r="B251" s="201"/>
      <c r="C251" s="251" t="s">
        <v>336</v>
      </c>
      <c r="D251" s="252"/>
      <c r="E251" s="202">
        <v>16.8</v>
      </c>
      <c r="F251" s="203"/>
      <c r="G251" s="204"/>
      <c r="M251" s="205" t="s">
        <v>336</v>
      </c>
      <c r="O251" s="192"/>
    </row>
    <row r="252" spans="1:104">
      <c r="A252" s="193">
        <v>43</v>
      </c>
      <c r="B252" s="194" t="s">
        <v>337</v>
      </c>
      <c r="C252" s="195" t="s">
        <v>338</v>
      </c>
      <c r="D252" s="196" t="s">
        <v>91</v>
      </c>
      <c r="E252" s="197">
        <v>691.58</v>
      </c>
      <c r="F252" s="225">
        <v>0</v>
      </c>
      <c r="G252" s="198">
        <f>E252*F252</f>
        <v>0</v>
      </c>
      <c r="O252" s="192">
        <v>2</v>
      </c>
      <c r="AA252" s="170">
        <v>1</v>
      </c>
      <c r="AB252" s="170">
        <v>1</v>
      </c>
      <c r="AC252" s="170">
        <v>1</v>
      </c>
      <c r="AZ252" s="170">
        <v>1</v>
      </c>
      <c r="BA252" s="170">
        <f>IF(AZ252=1,G252,0)</f>
        <v>0</v>
      </c>
      <c r="BB252" s="170">
        <f>IF(AZ252=2,G252,0)</f>
        <v>0</v>
      </c>
      <c r="BC252" s="170">
        <f>IF(AZ252=3,G252,0)</f>
        <v>0</v>
      </c>
      <c r="BD252" s="170">
        <f>IF(AZ252=4,G252,0)</f>
        <v>0</v>
      </c>
      <c r="BE252" s="170">
        <f>IF(AZ252=5,G252,0)</f>
        <v>0</v>
      </c>
      <c r="CA252" s="199">
        <v>1</v>
      </c>
      <c r="CB252" s="199">
        <v>1</v>
      </c>
      <c r="CZ252" s="170">
        <v>0</v>
      </c>
    </row>
    <row r="253" spans="1:104">
      <c r="A253" s="200"/>
      <c r="B253" s="201"/>
      <c r="C253" s="251" t="s">
        <v>339</v>
      </c>
      <c r="D253" s="252"/>
      <c r="E253" s="202">
        <v>1198.1500000000001</v>
      </c>
      <c r="F253" s="203"/>
      <c r="G253" s="204"/>
      <c r="M253" s="205" t="s">
        <v>339</v>
      </c>
      <c r="O253" s="192"/>
    </row>
    <row r="254" spans="1:104">
      <c r="A254" s="200"/>
      <c r="B254" s="201"/>
      <c r="C254" s="251" t="s">
        <v>340</v>
      </c>
      <c r="D254" s="252"/>
      <c r="E254" s="202">
        <v>-277.35199999999998</v>
      </c>
      <c r="F254" s="203"/>
      <c r="G254" s="204"/>
      <c r="M254" s="205" t="s">
        <v>340</v>
      </c>
      <c r="O254" s="192"/>
    </row>
    <row r="255" spans="1:104">
      <c r="A255" s="200"/>
      <c r="B255" s="201"/>
      <c r="C255" s="251" t="s">
        <v>341</v>
      </c>
      <c r="D255" s="252"/>
      <c r="E255" s="202">
        <v>-229.21799999999999</v>
      </c>
      <c r="F255" s="203"/>
      <c r="G255" s="204"/>
      <c r="M255" s="205" t="s">
        <v>341</v>
      </c>
      <c r="O255" s="192"/>
    </row>
    <row r="256" spans="1:104">
      <c r="A256" s="193">
        <v>44</v>
      </c>
      <c r="B256" s="194" t="s">
        <v>342</v>
      </c>
      <c r="C256" s="195" t="s">
        <v>343</v>
      </c>
      <c r="D256" s="196" t="s">
        <v>91</v>
      </c>
      <c r="E256" s="197">
        <v>18.54</v>
      </c>
      <c r="F256" s="225">
        <v>0</v>
      </c>
      <c r="G256" s="198">
        <f>E256*F256</f>
        <v>0</v>
      </c>
      <c r="O256" s="192">
        <v>2</v>
      </c>
      <c r="AA256" s="170">
        <v>1</v>
      </c>
      <c r="AB256" s="170">
        <v>0</v>
      </c>
      <c r="AC256" s="170">
        <v>0</v>
      </c>
      <c r="AZ256" s="170">
        <v>1</v>
      </c>
      <c r="BA256" s="170">
        <f>IF(AZ256=1,G256,0)</f>
        <v>0</v>
      </c>
      <c r="BB256" s="170">
        <f>IF(AZ256=2,G256,0)</f>
        <v>0</v>
      </c>
      <c r="BC256" s="170">
        <f>IF(AZ256=3,G256,0)</f>
        <v>0</v>
      </c>
      <c r="BD256" s="170">
        <f>IF(AZ256=4,G256,0)</f>
        <v>0</v>
      </c>
      <c r="BE256" s="170">
        <f>IF(AZ256=5,G256,0)</f>
        <v>0</v>
      </c>
      <c r="CA256" s="199">
        <v>1</v>
      </c>
      <c r="CB256" s="199">
        <v>0</v>
      </c>
      <c r="CZ256" s="170">
        <v>0</v>
      </c>
    </row>
    <row r="257" spans="1:104">
      <c r="A257" s="200"/>
      <c r="B257" s="201"/>
      <c r="C257" s="251" t="s">
        <v>344</v>
      </c>
      <c r="D257" s="252"/>
      <c r="E257" s="202">
        <v>18.54</v>
      </c>
      <c r="F257" s="203"/>
      <c r="G257" s="204"/>
      <c r="M257" s="205" t="s">
        <v>344</v>
      </c>
      <c r="O257" s="192"/>
    </row>
    <row r="258" spans="1:104">
      <c r="A258" s="193">
        <v>45</v>
      </c>
      <c r="B258" s="194" t="s">
        <v>345</v>
      </c>
      <c r="C258" s="195" t="s">
        <v>346</v>
      </c>
      <c r="D258" s="196" t="s">
        <v>91</v>
      </c>
      <c r="E258" s="197">
        <v>1100.0419999999999</v>
      </c>
      <c r="F258" s="225">
        <v>0</v>
      </c>
      <c r="G258" s="198">
        <f>E258*F258</f>
        <v>0</v>
      </c>
      <c r="O258" s="192">
        <v>2</v>
      </c>
      <c r="AA258" s="170">
        <v>1</v>
      </c>
      <c r="AB258" s="170">
        <v>1</v>
      </c>
      <c r="AC258" s="170">
        <v>1</v>
      </c>
      <c r="AZ258" s="170">
        <v>1</v>
      </c>
      <c r="BA258" s="170">
        <f>IF(AZ258=1,G258,0)</f>
        <v>0</v>
      </c>
      <c r="BB258" s="170">
        <f>IF(AZ258=2,G258,0)</f>
        <v>0</v>
      </c>
      <c r="BC258" s="170">
        <f>IF(AZ258=3,G258,0)</f>
        <v>0</v>
      </c>
      <c r="BD258" s="170">
        <f>IF(AZ258=4,G258,0)</f>
        <v>0</v>
      </c>
      <c r="BE258" s="170">
        <f>IF(AZ258=5,G258,0)</f>
        <v>0</v>
      </c>
      <c r="CA258" s="199">
        <v>1</v>
      </c>
      <c r="CB258" s="199">
        <v>1</v>
      </c>
      <c r="CZ258" s="170">
        <v>0</v>
      </c>
    </row>
    <row r="259" spans="1:104">
      <c r="A259" s="200"/>
      <c r="B259" s="201"/>
      <c r="C259" s="251" t="s">
        <v>185</v>
      </c>
      <c r="D259" s="252"/>
      <c r="E259" s="202">
        <v>0</v>
      </c>
      <c r="F259" s="224"/>
      <c r="G259" s="204"/>
      <c r="M259" s="205" t="s">
        <v>185</v>
      </c>
      <c r="O259" s="192"/>
    </row>
    <row r="260" spans="1:104" ht="31.2">
      <c r="A260" s="200"/>
      <c r="B260" s="201"/>
      <c r="C260" s="251" t="s">
        <v>347</v>
      </c>
      <c r="D260" s="252"/>
      <c r="E260" s="202">
        <v>85.4</v>
      </c>
      <c r="F260" s="203"/>
      <c r="G260" s="204"/>
      <c r="M260" s="205" t="s">
        <v>347</v>
      </c>
      <c r="O260" s="192"/>
    </row>
    <row r="261" spans="1:104">
      <c r="A261" s="200"/>
      <c r="B261" s="201"/>
      <c r="C261" s="251" t="s">
        <v>348</v>
      </c>
      <c r="D261" s="252"/>
      <c r="E261" s="202">
        <v>-12.8</v>
      </c>
      <c r="F261" s="203"/>
      <c r="G261" s="204"/>
      <c r="M261" s="205" t="s">
        <v>348</v>
      </c>
      <c r="O261" s="192"/>
    </row>
    <row r="262" spans="1:104">
      <c r="A262" s="200"/>
      <c r="B262" s="201"/>
      <c r="C262" s="253" t="s">
        <v>184</v>
      </c>
      <c r="D262" s="252"/>
      <c r="E262" s="214">
        <v>72.600000000000009</v>
      </c>
      <c r="F262" s="203"/>
      <c r="G262" s="204"/>
      <c r="M262" s="205" t="s">
        <v>184</v>
      </c>
      <c r="O262" s="192"/>
    </row>
    <row r="263" spans="1:104">
      <c r="A263" s="200"/>
      <c r="B263" s="201"/>
      <c r="C263" s="251" t="s">
        <v>190</v>
      </c>
      <c r="D263" s="252"/>
      <c r="E263" s="202">
        <v>0</v>
      </c>
      <c r="F263" s="203"/>
      <c r="G263" s="204"/>
      <c r="M263" s="205" t="s">
        <v>190</v>
      </c>
      <c r="O263" s="192"/>
    </row>
    <row r="264" spans="1:104">
      <c r="A264" s="200"/>
      <c r="B264" s="201"/>
      <c r="C264" s="251" t="s">
        <v>349</v>
      </c>
      <c r="D264" s="252"/>
      <c r="E264" s="202">
        <v>19.863</v>
      </c>
      <c r="F264" s="203"/>
      <c r="G264" s="204"/>
      <c r="M264" s="205" t="s">
        <v>349</v>
      </c>
      <c r="O264" s="192"/>
    </row>
    <row r="265" spans="1:104">
      <c r="A265" s="200"/>
      <c r="B265" s="201"/>
      <c r="C265" s="251" t="s">
        <v>350</v>
      </c>
      <c r="D265" s="252"/>
      <c r="E265" s="202">
        <v>8.0210000000000008</v>
      </c>
      <c r="F265" s="203"/>
      <c r="G265" s="204"/>
      <c r="M265" s="205" t="s">
        <v>350</v>
      </c>
      <c r="O265" s="192"/>
    </row>
    <row r="266" spans="1:104">
      <c r="A266" s="200"/>
      <c r="B266" s="201"/>
      <c r="C266" s="251" t="s">
        <v>351</v>
      </c>
      <c r="D266" s="252"/>
      <c r="E266" s="202">
        <v>17.942</v>
      </c>
      <c r="F266" s="203"/>
      <c r="G266" s="204"/>
      <c r="M266" s="205" t="s">
        <v>351</v>
      </c>
      <c r="O266" s="192"/>
    </row>
    <row r="267" spans="1:104">
      <c r="A267" s="200"/>
      <c r="B267" s="201"/>
      <c r="C267" s="251" t="s">
        <v>352</v>
      </c>
      <c r="D267" s="252"/>
      <c r="E267" s="202">
        <v>11.420999999999999</v>
      </c>
      <c r="F267" s="203"/>
      <c r="G267" s="204"/>
      <c r="M267" s="205" t="s">
        <v>352</v>
      </c>
      <c r="O267" s="192"/>
    </row>
    <row r="268" spans="1:104">
      <c r="A268" s="200"/>
      <c r="B268" s="201"/>
      <c r="C268" s="251" t="s">
        <v>353</v>
      </c>
      <c r="D268" s="252"/>
      <c r="E268" s="202">
        <v>31.283999999999999</v>
      </c>
      <c r="F268" s="203"/>
      <c r="G268" s="204"/>
      <c r="M268" s="205" t="s">
        <v>353</v>
      </c>
      <c r="O268" s="192"/>
    </row>
    <row r="269" spans="1:104">
      <c r="A269" s="200"/>
      <c r="B269" s="201"/>
      <c r="C269" s="253" t="s">
        <v>184</v>
      </c>
      <c r="D269" s="252"/>
      <c r="E269" s="214">
        <v>88.531000000000006</v>
      </c>
      <c r="F269" s="203"/>
      <c r="G269" s="204"/>
      <c r="M269" s="205" t="s">
        <v>184</v>
      </c>
      <c r="O269" s="192"/>
    </row>
    <row r="270" spans="1:104">
      <c r="A270" s="200"/>
      <c r="B270" s="201"/>
      <c r="C270" s="251" t="s">
        <v>354</v>
      </c>
      <c r="D270" s="252"/>
      <c r="E270" s="202">
        <v>0</v>
      </c>
      <c r="F270" s="203"/>
      <c r="G270" s="204"/>
      <c r="M270" s="205" t="s">
        <v>354</v>
      </c>
      <c r="O270" s="192"/>
    </row>
    <row r="271" spans="1:104">
      <c r="A271" s="200"/>
      <c r="B271" s="201"/>
      <c r="C271" s="251" t="s">
        <v>355</v>
      </c>
      <c r="D271" s="252"/>
      <c r="E271" s="202">
        <v>23.635999999999999</v>
      </c>
      <c r="F271" s="203"/>
      <c r="G271" s="204"/>
      <c r="M271" s="205" t="s">
        <v>355</v>
      </c>
      <c r="O271" s="192"/>
    </row>
    <row r="272" spans="1:104">
      <c r="A272" s="200"/>
      <c r="B272" s="201"/>
      <c r="C272" s="251" t="s">
        <v>356</v>
      </c>
      <c r="D272" s="252"/>
      <c r="E272" s="202">
        <v>26.841999999999999</v>
      </c>
      <c r="F272" s="203"/>
      <c r="G272" s="204"/>
      <c r="M272" s="205" t="s">
        <v>356</v>
      </c>
      <c r="O272" s="192"/>
    </row>
    <row r="273" spans="1:15">
      <c r="A273" s="200"/>
      <c r="B273" s="201"/>
      <c r="C273" s="251" t="s">
        <v>357</v>
      </c>
      <c r="D273" s="252"/>
      <c r="E273" s="202">
        <v>23.463000000000001</v>
      </c>
      <c r="F273" s="203"/>
      <c r="G273" s="204"/>
      <c r="M273" s="205" t="s">
        <v>357</v>
      </c>
      <c r="O273" s="192"/>
    </row>
    <row r="274" spans="1:15">
      <c r="A274" s="200"/>
      <c r="B274" s="201"/>
      <c r="C274" s="251" t="s">
        <v>358</v>
      </c>
      <c r="D274" s="252"/>
      <c r="E274" s="202">
        <v>23.648</v>
      </c>
      <c r="F274" s="203"/>
      <c r="G274" s="204"/>
      <c r="M274" s="205" t="s">
        <v>358</v>
      </c>
      <c r="O274" s="192"/>
    </row>
    <row r="275" spans="1:15">
      <c r="A275" s="200"/>
      <c r="B275" s="201"/>
      <c r="C275" s="251" t="s">
        <v>359</v>
      </c>
      <c r="D275" s="252"/>
      <c r="E275" s="202">
        <v>30.841999999999999</v>
      </c>
      <c r="F275" s="203"/>
      <c r="G275" s="204"/>
      <c r="M275" s="205" t="s">
        <v>359</v>
      </c>
      <c r="O275" s="192"/>
    </row>
    <row r="276" spans="1:15">
      <c r="A276" s="200"/>
      <c r="B276" s="201"/>
      <c r="C276" s="251" t="s">
        <v>360</v>
      </c>
      <c r="D276" s="252"/>
      <c r="E276" s="202">
        <v>19.661000000000001</v>
      </c>
      <c r="F276" s="203"/>
      <c r="G276" s="204"/>
      <c r="M276" s="205" t="s">
        <v>360</v>
      </c>
      <c r="O276" s="192"/>
    </row>
    <row r="277" spans="1:15">
      <c r="A277" s="200"/>
      <c r="B277" s="201"/>
      <c r="C277" s="253" t="s">
        <v>184</v>
      </c>
      <c r="D277" s="252"/>
      <c r="E277" s="214">
        <v>148.09199999999998</v>
      </c>
      <c r="F277" s="203"/>
      <c r="G277" s="204"/>
      <c r="M277" s="205" t="s">
        <v>184</v>
      </c>
      <c r="O277" s="192"/>
    </row>
    <row r="278" spans="1:15">
      <c r="A278" s="200"/>
      <c r="B278" s="201"/>
      <c r="C278" s="251" t="s">
        <v>361</v>
      </c>
      <c r="D278" s="252"/>
      <c r="E278" s="202">
        <v>0</v>
      </c>
      <c r="F278" s="203"/>
      <c r="G278" s="204"/>
      <c r="M278" s="205" t="s">
        <v>361</v>
      </c>
      <c r="O278" s="192"/>
    </row>
    <row r="279" spans="1:15">
      <c r="A279" s="200"/>
      <c r="B279" s="201"/>
      <c r="C279" s="251" t="s">
        <v>362</v>
      </c>
      <c r="D279" s="252"/>
      <c r="E279" s="202">
        <v>78.52</v>
      </c>
      <c r="F279" s="203"/>
      <c r="G279" s="204"/>
      <c r="M279" s="205" t="s">
        <v>362</v>
      </c>
      <c r="O279" s="192"/>
    </row>
    <row r="280" spans="1:15">
      <c r="A280" s="200"/>
      <c r="B280" s="201"/>
      <c r="C280" s="251" t="s">
        <v>363</v>
      </c>
      <c r="D280" s="252"/>
      <c r="E280" s="202">
        <v>62.567999999999998</v>
      </c>
      <c r="F280" s="203"/>
      <c r="G280" s="204"/>
      <c r="M280" s="205" t="s">
        <v>363</v>
      </c>
      <c r="O280" s="192"/>
    </row>
    <row r="281" spans="1:15">
      <c r="A281" s="200"/>
      <c r="B281" s="201"/>
      <c r="C281" s="251" t="s">
        <v>364</v>
      </c>
      <c r="D281" s="252"/>
      <c r="E281" s="202">
        <v>64.884</v>
      </c>
      <c r="F281" s="203"/>
      <c r="G281" s="204"/>
      <c r="M281" s="205" t="s">
        <v>364</v>
      </c>
      <c r="O281" s="192"/>
    </row>
    <row r="282" spans="1:15">
      <c r="A282" s="200"/>
      <c r="B282" s="201"/>
      <c r="C282" s="253" t="s">
        <v>184</v>
      </c>
      <c r="D282" s="252"/>
      <c r="E282" s="214">
        <v>205.97199999999998</v>
      </c>
      <c r="F282" s="203"/>
      <c r="G282" s="204"/>
      <c r="M282" s="205" t="s">
        <v>184</v>
      </c>
      <c r="O282" s="192"/>
    </row>
    <row r="283" spans="1:15">
      <c r="A283" s="200"/>
      <c r="B283" s="201"/>
      <c r="C283" s="251" t="s">
        <v>365</v>
      </c>
      <c r="D283" s="252"/>
      <c r="E283" s="202">
        <v>0</v>
      </c>
      <c r="F283" s="203"/>
      <c r="G283" s="204"/>
      <c r="M283" s="205" t="s">
        <v>365</v>
      </c>
      <c r="O283" s="192"/>
    </row>
    <row r="284" spans="1:15">
      <c r="A284" s="200"/>
      <c r="B284" s="201"/>
      <c r="C284" s="251" t="s">
        <v>366</v>
      </c>
      <c r="D284" s="252"/>
      <c r="E284" s="202">
        <v>48.662999999999997</v>
      </c>
      <c r="F284" s="203"/>
      <c r="G284" s="204"/>
      <c r="M284" s="205" t="s">
        <v>366</v>
      </c>
      <c r="O284" s="192"/>
    </row>
    <row r="285" spans="1:15">
      <c r="A285" s="200"/>
      <c r="B285" s="201"/>
      <c r="C285" s="251" t="s">
        <v>367</v>
      </c>
      <c r="D285" s="252"/>
      <c r="E285" s="202">
        <v>65.105000000000004</v>
      </c>
      <c r="F285" s="203"/>
      <c r="G285" s="204"/>
      <c r="M285" s="205" t="s">
        <v>367</v>
      </c>
      <c r="O285" s="192"/>
    </row>
    <row r="286" spans="1:15">
      <c r="A286" s="200"/>
      <c r="B286" s="201"/>
      <c r="C286" s="251" t="s">
        <v>368</v>
      </c>
      <c r="D286" s="252"/>
      <c r="E286" s="202">
        <v>46.926000000000002</v>
      </c>
      <c r="F286" s="203"/>
      <c r="G286" s="204"/>
      <c r="M286" s="205" t="s">
        <v>368</v>
      </c>
      <c r="O286" s="192"/>
    </row>
    <row r="287" spans="1:15">
      <c r="A287" s="200"/>
      <c r="B287" s="201"/>
      <c r="C287" s="253" t="s">
        <v>184</v>
      </c>
      <c r="D287" s="252"/>
      <c r="E287" s="214">
        <v>160.69400000000002</v>
      </c>
      <c r="F287" s="203"/>
      <c r="G287" s="204"/>
      <c r="M287" s="205" t="s">
        <v>184</v>
      </c>
      <c r="O287" s="192"/>
    </row>
    <row r="288" spans="1:15">
      <c r="A288" s="200"/>
      <c r="B288" s="201"/>
      <c r="C288" s="251" t="s">
        <v>369</v>
      </c>
      <c r="D288" s="252"/>
      <c r="E288" s="202">
        <v>205.97200000000001</v>
      </c>
      <c r="F288" s="203"/>
      <c r="G288" s="204"/>
      <c r="M288" s="205" t="s">
        <v>369</v>
      </c>
      <c r="O288" s="192"/>
    </row>
    <row r="289" spans="1:104">
      <c r="A289" s="200"/>
      <c r="B289" s="201"/>
      <c r="C289" s="253" t="s">
        <v>184</v>
      </c>
      <c r="D289" s="252"/>
      <c r="E289" s="214">
        <v>205.97200000000001</v>
      </c>
      <c r="F289" s="203"/>
      <c r="G289" s="204"/>
      <c r="M289" s="205" t="s">
        <v>184</v>
      </c>
      <c r="O289" s="192"/>
    </row>
    <row r="290" spans="1:104">
      <c r="A290" s="200"/>
      <c r="B290" s="201"/>
      <c r="C290" s="251" t="s">
        <v>370</v>
      </c>
      <c r="D290" s="252"/>
      <c r="E290" s="202">
        <v>0</v>
      </c>
      <c r="F290" s="203"/>
      <c r="G290" s="204"/>
      <c r="M290" s="205" t="s">
        <v>370</v>
      </c>
      <c r="O290" s="192"/>
    </row>
    <row r="291" spans="1:104">
      <c r="A291" s="200"/>
      <c r="B291" s="201"/>
      <c r="C291" s="251" t="s">
        <v>371</v>
      </c>
      <c r="D291" s="252"/>
      <c r="E291" s="202">
        <v>32.442</v>
      </c>
      <c r="F291" s="203"/>
      <c r="G291" s="204"/>
      <c r="M291" s="205" t="s">
        <v>371</v>
      </c>
      <c r="O291" s="192"/>
    </row>
    <row r="292" spans="1:104">
      <c r="A292" s="200"/>
      <c r="B292" s="201"/>
      <c r="C292" s="251" t="s">
        <v>372</v>
      </c>
      <c r="D292" s="252"/>
      <c r="E292" s="202">
        <v>52.084000000000003</v>
      </c>
      <c r="F292" s="203"/>
      <c r="G292" s="204"/>
      <c r="M292" s="205" t="s">
        <v>372</v>
      </c>
      <c r="O292" s="192"/>
    </row>
    <row r="293" spans="1:104">
      <c r="A293" s="200"/>
      <c r="B293" s="201"/>
      <c r="C293" s="251" t="s">
        <v>373</v>
      </c>
      <c r="D293" s="252"/>
      <c r="E293" s="202">
        <v>31.283999999999999</v>
      </c>
      <c r="F293" s="203"/>
      <c r="G293" s="204"/>
      <c r="M293" s="205" t="s">
        <v>373</v>
      </c>
      <c r="O293" s="192"/>
    </row>
    <row r="294" spans="1:104">
      <c r="A294" s="200"/>
      <c r="B294" s="201"/>
      <c r="C294" s="253" t="s">
        <v>184</v>
      </c>
      <c r="D294" s="252"/>
      <c r="E294" s="214">
        <v>115.81</v>
      </c>
      <c r="F294" s="203"/>
      <c r="G294" s="204"/>
      <c r="M294" s="205" t="s">
        <v>184</v>
      </c>
      <c r="O294" s="192"/>
    </row>
    <row r="295" spans="1:104">
      <c r="A295" s="200"/>
      <c r="B295" s="201"/>
      <c r="C295" s="251" t="s">
        <v>374</v>
      </c>
      <c r="D295" s="252"/>
      <c r="E295" s="202">
        <v>0</v>
      </c>
      <c r="F295" s="203"/>
      <c r="G295" s="204"/>
      <c r="M295" s="205" t="s">
        <v>374</v>
      </c>
      <c r="O295" s="192"/>
    </row>
    <row r="296" spans="1:104">
      <c r="A296" s="200"/>
      <c r="B296" s="201"/>
      <c r="C296" s="251" t="s">
        <v>375</v>
      </c>
      <c r="D296" s="252"/>
      <c r="E296" s="202">
        <v>32.042000000000002</v>
      </c>
      <c r="F296" s="203"/>
      <c r="G296" s="204"/>
      <c r="M296" s="205" t="s">
        <v>375</v>
      </c>
      <c r="O296" s="192"/>
    </row>
    <row r="297" spans="1:104">
      <c r="A297" s="200"/>
      <c r="B297" s="201"/>
      <c r="C297" s="251" t="s">
        <v>376</v>
      </c>
      <c r="D297" s="252"/>
      <c r="E297" s="202">
        <v>16.821000000000002</v>
      </c>
      <c r="F297" s="203"/>
      <c r="G297" s="204"/>
      <c r="M297" s="205" t="s">
        <v>376</v>
      </c>
      <c r="O297" s="192"/>
    </row>
    <row r="298" spans="1:104">
      <c r="A298" s="200"/>
      <c r="B298" s="201"/>
      <c r="C298" s="251" t="s">
        <v>377</v>
      </c>
      <c r="D298" s="252"/>
      <c r="E298" s="202">
        <v>15.624000000000001</v>
      </c>
      <c r="F298" s="203"/>
      <c r="G298" s="204"/>
      <c r="M298" s="205" t="s">
        <v>377</v>
      </c>
      <c r="O298" s="192"/>
    </row>
    <row r="299" spans="1:104">
      <c r="A299" s="200"/>
      <c r="B299" s="201"/>
      <c r="C299" s="251" t="s">
        <v>378</v>
      </c>
      <c r="D299" s="252"/>
      <c r="E299" s="202">
        <v>14.420999999999999</v>
      </c>
      <c r="F299" s="203"/>
      <c r="G299" s="204"/>
      <c r="M299" s="205" t="s">
        <v>378</v>
      </c>
      <c r="O299" s="192"/>
    </row>
    <row r="300" spans="1:104">
      <c r="A300" s="200"/>
      <c r="B300" s="201"/>
      <c r="C300" s="251" t="s">
        <v>379</v>
      </c>
      <c r="D300" s="252"/>
      <c r="E300" s="202">
        <v>23.463000000000001</v>
      </c>
      <c r="F300" s="203"/>
      <c r="G300" s="204"/>
      <c r="M300" s="205" t="s">
        <v>379</v>
      </c>
      <c r="O300" s="192"/>
    </row>
    <row r="301" spans="1:104">
      <c r="A301" s="200"/>
      <c r="B301" s="201"/>
      <c r="C301" s="253" t="s">
        <v>184</v>
      </c>
      <c r="D301" s="252"/>
      <c r="E301" s="214">
        <v>102.37099999999998</v>
      </c>
      <c r="F301" s="203"/>
      <c r="G301" s="204"/>
      <c r="M301" s="205" t="s">
        <v>184</v>
      </c>
      <c r="O301" s="192"/>
    </row>
    <row r="302" spans="1:104">
      <c r="A302" s="193">
        <v>46</v>
      </c>
      <c r="B302" s="194" t="s">
        <v>380</v>
      </c>
      <c r="C302" s="195" t="s">
        <v>381</v>
      </c>
      <c r="D302" s="196" t="s">
        <v>382</v>
      </c>
      <c r="E302" s="197">
        <v>210</v>
      </c>
      <c r="F302" s="225">
        <v>0</v>
      </c>
      <c r="G302" s="198">
        <f>E302*F302</f>
        <v>0</v>
      </c>
      <c r="O302" s="192">
        <v>2</v>
      </c>
      <c r="AA302" s="170">
        <v>10</v>
      </c>
      <c r="AB302" s="170">
        <v>0</v>
      </c>
      <c r="AC302" s="170">
        <v>8</v>
      </c>
      <c r="AZ302" s="170">
        <v>5</v>
      </c>
      <c r="BA302" s="170">
        <f>IF(AZ302=1,G302,0)</f>
        <v>0</v>
      </c>
      <c r="BB302" s="170">
        <f>IF(AZ302=2,G302,0)</f>
        <v>0</v>
      </c>
      <c r="BC302" s="170">
        <f>IF(AZ302=3,G302,0)</f>
        <v>0</v>
      </c>
      <c r="BD302" s="170">
        <f>IF(AZ302=4,G302,0)</f>
        <v>0</v>
      </c>
      <c r="BE302" s="170">
        <f>IF(AZ302=5,G302,0)</f>
        <v>0</v>
      </c>
      <c r="CA302" s="199">
        <v>10</v>
      </c>
      <c r="CB302" s="199">
        <v>0</v>
      </c>
      <c r="CZ302" s="170">
        <v>0</v>
      </c>
    </row>
    <row r="303" spans="1:104" ht="21">
      <c r="A303" s="200"/>
      <c r="B303" s="201"/>
      <c r="C303" s="251" t="s">
        <v>383</v>
      </c>
      <c r="D303" s="252"/>
      <c r="E303" s="202">
        <v>110</v>
      </c>
      <c r="F303" s="203"/>
      <c r="G303" s="204"/>
      <c r="M303" s="205" t="s">
        <v>383</v>
      </c>
      <c r="O303" s="192"/>
    </row>
    <row r="304" spans="1:104">
      <c r="A304" s="200"/>
      <c r="B304" s="201"/>
      <c r="C304" s="251" t="s">
        <v>384</v>
      </c>
      <c r="D304" s="252"/>
      <c r="E304" s="202">
        <v>100</v>
      </c>
      <c r="F304" s="203"/>
      <c r="G304" s="204"/>
      <c r="M304" s="205" t="s">
        <v>384</v>
      </c>
      <c r="O304" s="192"/>
    </row>
    <row r="305" spans="1:104">
      <c r="A305" s="206"/>
      <c r="B305" s="207" t="s">
        <v>90</v>
      </c>
      <c r="C305" s="208" t="str">
        <f>CONCATENATE(B48," ",C48)</f>
        <v>96 Bourání konstrukcí</v>
      </c>
      <c r="D305" s="209"/>
      <c r="E305" s="210"/>
      <c r="F305" s="211"/>
      <c r="G305" s="212">
        <f>SUM(G48:G304)</f>
        <v>0</v>
      </c>
      <c r="O305" s="192">
        <v>4</v>
      </c>
      <c r="BA305" s="213">
        <f>SUM(BA48:BA304)</f>
        <v>0</v>
      </c>
      <c r="BB305" s="213">
        <f>SUM(BB48:BB304)</f>
        <v>0</v>
      </c>
      <c r="BC305" s="213">
        <f>SUM(BC48:BC304)</f>
        <v>0</v>
      </c>
      <c r="BD305" s="213">
        <f>SUM(BD48:BD304)</f>
        <v>0</v>
      </c>
      <c r="BE305" s="213">
        <f>SUM(BE48:BE304)</f>
        <v>0</v>
      </c>
    </row>
    <row r="306" spans="1:104">
      <c r="A306" s="185" t="s">
        <v>25</v>
      </c>
      <c r="B306" s="186" t="s">
        <v>385</v>
      </c>
      <c r="C306" s="187" t="s">
        <v>386</v>
      </c>
      <c r="D306" s="188"/>
      <c r="E306" s="189"/>
      <c r="F306" s="189"/>
      <c r="G306" s="190"/>
      <c r="H306" s="191"/>
      <c r="I306" s="191"/>
      <c r="O306" s="192">
        <v>1</v>
      </c>
    </row>
    <row r="307" spans="1:104">
      <c r="A307" s="193">
        <v>47</v>
      </c>
      <c r="B307" s="194" t="s">
        <v>387</v>
      </c>
      <c r="C307" s="195" t="s">
        <v>388</v>
      </c>
      <c r="D307" s="196" t="s">
        <v>27</v>
      </c>
      <c r="E307" s="197">
        <v>34.659999999999997</v>
      </c>
      <c r="F307" s="225">
        <v>0</v>
      </c>
      <c r="G307" s="198">
        <f>E307*F307</f>
        <v>0</v>
      </c>
      <c r="O307" s="192">
        <v>2</v>
      </c>
      <c r="AA307" s="170">
        <v>1</v>
      </c>
      <c r="AB307" s="170">
        <v>1</v>
      </c>
      <c r="AC307" s="170">
        <v>1</v>
      </c>
      <c r="AZ307" s="170">
        <v>1</v>
      </c>
      <c r="BA307" s="170">
        <f>IF(AZ307=1,G307,0)</f>
        <v>0</v>
      </c>
      <c r="BB307" s="170">
        <f>IF(AZ307=2,G307,0)</f>
        <v>0</v>
      </c>
      <c r="BC307" s="170">
        <f>IF(AZ307=3,G307,0)</f>
        <v>0</v>
      </c>
      <c r="BD307" s="170">
        <f>IF(AZ307=4,G307,0)</f>
        <v>0</v>
      </c>
      <c r="BE307" s="170">
        <f>IF(AZ307=5,G307,0)</f>
        <v>0</v>
      </c>
      <c r="CA307" s="199">
        <v>1</v>
      </c>
      <c r="CB307" s="199">
        <v>1</v>
      </c>
      <c r="CZ307" s="170">
        <v>0</v>
      </c>
    </row>
    <row r="308" spans="1:104">
      <c r="A308" s="200"/>
      <c r="B308" s="201"/>
      <c r="C308" s="251" t="s">
        <v>389</v>
      </c>
      <c r="D308" s="252"/>
      <c r="E308" s="202">
        <v>3.23</v>
      </c>
      <c r="F308" s="203"/>
      <c r="G308" s="204"/>
      <c r="M308" s="205" t="s">
        <v>389</v>
      </c>
      <c r="O308" s="192"/>
    </row>
    <row r="309" spans="1:104">
      <c r="A309" s="200"/>
      <c r="B309" s="201"/>
      <c r="C309" s="251" t="s">
        <v>390</v>
      </c>
      <c r="D309" s="252"/>
      <c r="E309" s="202">
        <v>12.8</v>
      </c>
      <c r="F309" s="203"/>
      <c r="G309" s="204"/>
      <c r="M309" s="205" t="s">
        <v>390</v>
      </c>
      <c r="O309" s="192"/>
    </row>
    <row r="310" spans="1:104">
      <c r="A310" s="200"/>
      <c r="B310" s="201"/>
      <c r="C310" s="251" t="s">
        <v>391</v>
      </c>
      <c r="D310" s="252"/>
      <c r="E310" s="202">
        <v>8.43</v>
      </c>
      <c r="F310" s="203"/>
      <c r="G310" s="204"/>
      <c r="M310" s="205" t="s">
        <v>391</v>
      </c>
      <c r="O310" s="192"/>
    </row>
    <row r="311" spans="1:104">
      <c r="A311" s="200"/>
      <c r="B311" s="201"/>
      <c r="C311" s="251" t="s">
        <v>392</v>
      </c>
      <c r="D311" s="252"/>
      <c r="E311" s="202">
        <v>10.199999999999999</v>
      </c>
      <c r="F311" s="203"/>
      <c r="G311" s="204"/>
      <c r="M311" s="205" t="s">
        <v>392</v>
      </c>
      <c r="O311" s="192"/>
    </row>
    <row r="312" spans="1:104">
      <c r="A312" s="193">
        <v>48</v>
      </c>
      <c r="B312" s="194" t="s">
        <v>393</v>
      </c>
      <c r="C312" s="195" t="s">
        <v>394</v>
      </c>
      <c r="D312" s="196" t="s">
        <v>26</v>
      </c>
      <c r="E312" s="197">
        <v>66</v>
      </c>
      <c r="F312" s="225">
        <v>0</v>
      </c>
      <c r="G312" s="198">
        <f>E312*F312</f>
        <v>0</v>
      </c>
      <c r="O312" s="192">
        <v>2</v>
      </c>
      <c r="AA312" s="170">
        <v>1</v>
      </c>
      <c r="AB312" s="170">
        <v>1</v>
      </c>
      <c r="AC312" s="170">
        <v>1</v>
      </c>
      <c r="AZ312" s="170">
        <v>1</v>
      </c>
      <c r="BA312" s="170">
        <f>IF(AZ312=1,G312,0)</f>
        <v>0</v>
      </c>
      <c r="BB312" s="170">
        <f>IF(AZ312=2,G312,0)</f>
        <v>0</v>
      </c>
      <c r="BC312" s="170">
        <f>IF(AZ312=3,G312,0)</f>
        <v>0</v>
      </c>
      <c r="BD312" s="170">
        <f>IF(AZ312=4,G312,0)</f>
        <v>0</v>
      </c>
      <c r="BE312" s="170">
        <f>IF(AZ312=5,G312,0)</f>
        <v>0</v>
      </c>
      <c r="CA312" s="199">
        <v>1</v>
      </c>
      <c r="CB312" s="199">
        <v>1</v>
      </c>
      <c r="CZ312" s="170">
        <v>3.4000000000000002E-4</v>
      </c>
    </row>
    <row r="313" spans="1:104">
      <c r="A313" s="200"/>
      <c r="B313" s="201"/>
      <c r="C313" s="251" t="s">
        <v>395</v>
      </c>
      <c r="D313" s="252"/>
      <c r="E313" s="202">
        <v>0</v>
      </c>
      <c r="F313" s="203"/>
      <c r="G313" s="204"/>
      <c r="M313" s="205" t="s">
        <v>395</v>
      </c>
      <c r="O313" s="192"/>
    </row>
    <row r="314" spans="1:104">
      <c r="A314" s="200"/>
      <c r="B314" s="201"/>
      <c r="C314" s="251" t="s">
        <v>396</v>
      </c>
      <c r="D314" s="252"/>
      <c r="E314" s="202">
        <v>66</v>
      </c>
      <c r="F314" s="203"/>
      <c r="G314" s="204"/>
      <c r="M314" s="205" t="s">
        <v>396</v>
      </c>
      <c r="O314" s="192"/>
    </row>
    <row r="315" spans="1:104">
      <c r="A315" s="193">
        <v>49</v>
      </c>
      <c r="B315" s="194" t="s">
        <v>397</v>
      </c>
      <c r="C315" s="195" t="s">
        <v>398</v>
      </c>
      <c r="D315" s="196" t="s">
        <v>26</v>
      </c>
      <c r="E315" s="197">
        <v>65</v>
      </c>
      <c r="F315" s="225">
        <v>0</v>
      </c>
      <c r="G315" s="198">
        <f>E315*F315</f>
        <v>0</v>
      </c>
      <c r="O315" s="192">
        <v>2</v>
      </c>
      <c r="AA315" s="170">
        <v>1</v>
      </c>
      <c r="AB315" s="170">
        <v>1</v>
      </c>
      <c r="AC315" s="170">
        <v>1</v>
      </c>
      <c r="AZ315" s="170">
        <v>1</v>
      </c>
      <c r="BA315" s="170">
        <f>IF(AZ315=1,G315,0)</f>
        <v>0</v>
      </c>
      <c r="BB315" s="170">
        <f>IF(AZ315=2,G315,0)</f>
        <v>0</v>
      </c>
      <c r="BC315" s="170">
        <f>IF(AZ315=3,G315,0)</f>
        <v>0</v>
      </c>
      <c r="BD315" s="170">
        <f>IF(AZ315=4,G315,0)</f>
        <v>0</v>
      </c>
      <c r="BE315" s="170">
        <f>IF(AZ315=5,G315,0)</f>
        <v>0</v>
      </c>
      <c r="CA315" s="199">
        <v>1</v>
      </c>
      <c r="CB315" s="199">
        <v>1</v>
      </c>
      <c r="CZ315" s="170">
        <v>3.4000000000000002E-4</v>
      </c>
    </row>
    <row r="316" spans="1:104">
      <c r="A316" s="200"/>
      <c r="B316" s="201"/>
      <c r="C316" s="251" t="s">
        <v>395</v>
      </c>
      <c r="D316" s="252"/>
      <c r="E316" s="202">
        <v>0</v>
      </c>
      <c r="F316" s="203"/>
      <c r="G316" s="204"/>
      <c r="M316" s="205" t="s">
        <v>395</v>
      </c>
      <c r="O316" s="192"/>
    </row>
    <row r="317" spans="1:104">
      <c r="A317" s="200"/>
      <c r="B317" s="201"/>
      <c r="C317" s="251" t="s">
        <v>399</v>
      </c>
      <c r="D317" s="252"/>
      <c r="E317" s="202">
        <v>65</v>
      </c>
      <c r="F317" s="203"/>
      <c r="G317" s="204"/>
      <c r="M317" s="205" t="s">
        <v>399</v>
      </c>
      <c r="O317" s="192"/>
    </row>
    <row r="318" spans="1:104">
      <c r="A318" s="193">
        <v>50</v>
      </c>
      <c r="B318" s="194" t="s">
        <v>400</v>
      </c>
      <c r="C318" s="195" t="s">
        <v>401</v>
      </c>
      <c r="D318" s="196" t="s">
        <v>26</v>
      </c>
      <c r="E318" s="197">
        <v>28</v>
      </c>
      <c r="F318" s="225">
        <v>0</v>
      </c>
      <c r="G318" s="198">
        <f>E318*F318</f>
        <v>0</v>
      </c>
      <c r="O318" s="192">
        <v>2</v>
      </c>
      <c r="AA318" s="170">
        <v>1</v>
      </c>
      <c r="AB318" s="170">
        <v>1</v>
      </c>
      <c r="AC318" s="170">
        <v>1</v>
      </c>
      <c r="AZ318" s="170">
        <v>1</v>
      </c>
      <c r="BA318" s="170">
        <f>IF(AZ318=1,G318,0)</f>
        <v>0</v>
      </c>
      <c r="BB318" s="170">
        <f>IF(AZ318=2,G318,0)</f>
        <v>0</v>
      </c>
      <c r="BC318" s="170">
        <f>IF(AZ318=3,G318,0)</f>
        <v>0</v>
      </c>
      <c r="BD318" s="170">
        <f>IF(AZ318=4,G318,0)</f>
        <v>0</v>
      </c>
      <c r="BE318" s="170">
        <f>IF(AZ318=5,G318,0)</f>
        <v>0</v>
      </c>
      <c r="CA318" s="199">
        <v>1</v>
      </c>
      <c r="CB318" s="199">
        <v>1</v>
      </c>
      <c r="CZ318" s="170">
        <v>1.33E-3</v>
      </c>
    </row>
    <row r="319" spans="1:104">
      <c r="A319" s="200"/>
      <c r="B319" s="201"/>
      <c r="C319" s="251" t="s">
        <v>402</v>
      </c>
      <c r="D319" s="252"/>
      <c r="E319" s="202">
        <v>28</v>
      </c>
      <c r="F319" s="203"/>
      <c r="G319" s="204"/>
      <c r="M319" s="205" t="s">
        <v>402</v>
      </c>
      <c r="O319" s="192"/>
    </row>
    <row r="320" spans="1:104">
      <c r="A320" s="193">
        <v>51</v>
      </c>
      <c r="B320" s="194" t="s">
        <v>403</v>
      </c>
      <c r="C320" s="195" t="s">
        <v>404</v>
      </c>
      <c r="D320" s="196" t="s">
        <v>91</v>
      </c>
      <c r="E320" s="197">
        <v>13.275</v>
      </c>
      <c r="F320" s="225">
        <v>0</v>
      </c>
      <c r="G320" s="198">
        <f>E320*F320</f>
        <v>0</v>
      </c>
      <c r="O320" s="192">
        <v>2</v>
      </c>
      <c r="AA320" s="170">
        <v>1</v>
      </c>
      <c r="AB320" s="170">
        <v>1</v>
      </c>
      <c r="AC320" s="170">
        <v>1</v>
      </c>
      <c r="AZ320" s="170">
        <v>1</v>
      </c>
      <c r="BA320" s="170">
        <f>IF(AZ320=1,G320,0)</f>
        <v>0</v>
      </c>
      <c r="BB320" s="170">
        <f>IF(AZ320=2,G320,0)</f>
        <v>0</v>
      </c>
      <c r="BC320" s="170">
        <f>IF(AZ320=3,G320,0)</f>
        <v>0</v>
      </c>
      <c r="BD320" s="170">
        <f>IF(AZ320=4,G320,0)</f>
        <v>0</v>
      </c>
      <c r="BE320" s="170">
        <f>IF(AZ320=5,G320,0)</f>
        <v>0</v>
      </c>
      <c r="CA320" s="199">
        <v>1</v>
      </c>
      <c r="CB320" s="199">
        <v>1</v>
      </c>
      <c r="CZ320" s="170">
        <v>5.4000000000000001E-4</v>
      </c>
    </row>
    <row r="321" spans="1:104">
      <c r="A321" s="200"/>
      <c r="B321" s="201"/>
      <c r="C321" s="251" t="s">
        <v>405</v>
      </c>
      <c r="D321" s="252"/>
      <c r="E321" s="202">
        <v>13.275</v>
      </c>
      <c r="F321" s="203"/>
      <c r="G321" s="204"/>
      <c r="M321" s="205" t="s">
        <v>405</v>
      </c>
      <c r="O321" s="192"/>
    </row>
    <row r="322" spans="1:104">
      <c r="A322" s="193">
        <v>52</v>
      </c>
      <c r="B322" s="194" t="s">
        <v>406</v>
      </c>
      <c r="C322" s="195" t="s">
        <v>407</v>
      </c>
      <c r="D322" s="196" t="s">
        <v>98</v>
      </c>
      <c r="E322" s="197">
        <v>1.8759999999999999</v>
      </c>
      <c r="F322" s="225">
        <v>0</v>
      </c>
      <c r="G322" s="198">
        <f>E322*F322</f>
        <v>0</v>
      </c>
      <c r="O322" s="192">
        <v>2</v>
      </c>
      <c r="AA322" s="170">
        <v>1</v>
      </c>
      <c r="AB322" s="170">
        <v>1</v>
      </c>
      <c r="AC322" s="170">
        <v>1</v>
      </c>
      <c r="AZ322" s="170">
        <v>1</v>
      </c>
      <c r="BA322" s="170">
        <f>IF(AZ322=1,G322,0)</f>
        <v>0</v>
      </c>
      <c r="BB322" s="170">
        <f>IF(AZ322=2,G322,0)</f>
        <v>0</v>
      </c>
      <c r="BC322" s="170">
        <f>IF(AZ322=3,G322,0)</f>
        <v>0</v>
      </c>
      <c r="BD322" s="170">
        <f>IF(AZ322=4,G322,0)</f>
        <v>0</v>
      </c>
      <c r="BE322" s="170">
        <f>IF(AZ322=5,G322,0)</f>
        <v>0</v>
      </c>
      <c r="CA322" s="199">
        <v>1</v>
      </c>
      <c r="CB322" s="199">
        <v>1</v>
      </c>
      <c r="CZ322" s="170">
        <v>0</v>
      </c>
    </row>
    <row r="323" spans="1:104">
      <c r="A323" s="200"/>
      <c r="B323" s="201"/>
      <c r="C323" s="251" t="s">
        <v>408</v>
      </c>
      <c r="D323" s="252"/>
      <c r="E323" s="202">
        <v>5.8299999999999998E-2</v>
      </c>
      <c r="F323" s="203"/>
      <c r="G323" s="204"/>
      <c r="M323" s="205" t="s">
        <v>408</v>
      </c>
      <c r="O323" s="192"/>
    </row>
    <row r="324" spans="1:104">
      <c r="A324" s="200"/>
      <c r="B324" s="201"/>
      <c r="C324" s="251" t="s">
        <v>409</v>
      </c>
      <c r="D324" s="252"/>
      <c r="E324" s="202">
        <v>0.23300000000000001</v>
      </c>
      <c r="F324" s="203"/>
      <c r="G324" s="204"/>
      <c r="M324" s="205" t="s">
        <v>409</v>
      </c>
      <c r="O324" s="192"/>
    </row>
    <row r="325" spans="1:104">
      <c r="A325" s="200"/>
      <c r="B325" s="201"/>
      <c r="C325" s="251" t="s">
        <v>410</v>
      </c>
      <c r="D325" s="252"/>
      <c r="E325" s="202">
        <v>0.15670000000000001</v>
      </c>
      <c r="F325" s="203"/>
      <c r="G325" s="204"/>
      <c r="M325" s="205" t="s">
        <v>410</v>
      </c>
      <c r="O325" s="192"/>
    </row>
    <row r="326" spans="1:104">
      <c r="A326" s="200"/>
      <c r="B326" s="201"/>
      <c r="C326" s="251" t="s">
        <v>411</v>
      </c>
      <c r="D326" s="252"/>
      <c r="E326" s="202">
        <v>1.4279999999999999</v>
      </c>
      <c r="F326" s="203"/>
      <c r="G326" s="204"/>
      <c r="M326" s="205" t="s">
        <v>411</v>
      </c>
      <c r="O326" s="192"/>
    </row>
    <row r="327" spans="1:104">
      <c r="A327" s="193">
        <v>53</v>
      </c>
      <c r="B327" s="194" t="s">
        <v>412</v>
      </c>
      <c r="C327" s="195" t="s">
        <v>413</v>
      </c>
      <c r="D327" s="196" t="s">
        <v>91</v>
      </c>
      <c r="E327" s="197">
        <v>675.23</v>
      </c>
      <c r="F327" s="225">
        <v>0</v>
      </c>
      <c r="G327" s="198">
        <f>E327*F327</f>
        <v>0</v>
      </c>
      <c r="O327" s="192">
        <v>2</v>
      </c>
      <c r="AA327" s="170">
        <v>1</v>
      </c>
      <c r="AB327" s="170">
        <v>1</v>
      </c>
      <c r="AC327" s="170">
        <v>1</v>
      </c>
      <c r="AZ327" s="170">
        <v>1</v>
      </c>
      <c r="BA327" s="170">
        <f>IF(AZ327=1,G327,0)</f>
        <v>0</v>
      </c>
      <c r="BB327" s="170">
        <f>IF(AZ327=2,G327,0)</f>
        <v>0</v>
      </c>
      <c r="BC327" s="170">
        <f>IF(AZ327=3,G327,0)</f>
        <v>0</v>
      </c>
      <c r="BD327" s="170">
        <f>IF(AZ327=4,G327,0)</f>
        <v>0</v>
      </c>
      <c r="BE327" s="170">
        <f>IF(AZ327=5,G327,0)</f>
        <v>0</v>
      </c>
      <c r="CA327" s="199">
        <v>1</v>
      </c>
      <c r="CB327" s="199">
        <v>1</v>
      </c>
      <c r="CZ327" s="170">
        <v>0</v>
      </c>
    </row>
    <row r="328" spans="1:104" ht="21">
      <c r="A328" s="200"/>
      <c r="B328" s="201"/>
      <c r="C328" s="251" t="s">
        <v>414</v>
      </c>
      <c r="D328" s="252"/>
      <c r="E328" s="202">
        <v>138.30000000000001</v>
      </c>
      <c r="F328" s="203"/>
      <c r="G328" s="204"/>
      <c r="M328" s="205" t="s">
        <v>414</v>
      </c>
      <c r="O328" s="192"/>
    </row>
    <row r="329" spans="1:104" ht="21">
      <c r="A329" s="200"/>
      <c r="B329" s="201"/>
      <c r="C329" s="251" t="s">
        <v>415</v>
      </c>
      <c r="D329" s="252"/>
      <c r="E329" s="202">
        <v>86.18</v>
      </c>
      <c r="F329" s="203"/>
      <c r="G329" s="204"/>
      <c r="M329" s="205" t="s">
        <v>415</v>
      </c>
      <c r="O329" s="192"/>
    </row>
    <row r="330" spans="1:104" ht="21">
      <c r="A330" s="200"/>
      <c r="B330" s="201"/>
      <c r="C330" s="251" t="s">
        <v>416</v>
      </c>
      <c r="D330" s="252"/>
      <c r="E330" s="202">
        <v>106.29</v>
      </c>
      <c r="F330" s="203"/>
      <c r="G330" s="204"/>
      <c r="M330" s="205" t="s">
        <v>416</v>
      </c>
      <c r="O330" s="192"/>
    </row>
    <row r="331" spans="1:104" ht="21">
      <c r="A331" s="200"/>
      <c r="B331" s="201"/>
      <c r="C331" s="251" t="s">
        <v>417</v>
      </c>
      <c r="D331" s="252"/>
      <c r="E331" s="202">
        <v>92.4</v>
      </c>
      <c r="F331" s="203"/>
      <c r="G331" s="204"/>
      <c r="M331" s="205" t="s">
        <v>417</v>
      </c>
      <c r="O331" s="192"/>
    </row>
    <row r="332" spans="1:104" ht="21">
      <c r="A332" s="200"/>
      <c r="B332" s="201"/>
      <c r="C332" s="251" t="s">
        <v>418</v>
      </c>
      <c r="D332" s="252"/>
      <c r="E332" s="202">
        <v>103.64</v>
      </c>
      <c r="F332" s="203"/>
      <c r="G332" s="204"/>
      <c r="M332" s="205" t="s">
        <v>418</v>
      </c>
      <c r="O332" s="192"/>
    </row>
    <row r="333" spans="1:104">
      <c r="A333" s="200"/>
      <c r="B333" s="201"/>
      <c r="C333" s="251" t="s">
        <v>419</v>
      </c>
      <c r="D333" s="252"/>
      <c r="E333" s="202">
        <v>77.92</v>
      </c>
      <c r="F333" s="203"/>
      <c r="G333" s="204"/>
      <c r="M333" s="205" t="s">
        <v>419</v>
      </c>
      <c r="O333" s="192"/>
    </row>
    <row r="334" spans="1:104">
      <c r="A334" s="200"/>
      <c r="B334" s="201"/>
      <c r="C334" s="251" t="s">
        <v>420</v>
      </c>
      <c r="D334" s="252"/>
      <c r="E334" s="202">
        <v>70.5</v>
      </c>
      <c r="F334" s="203"/>
      <c r="G334" s="204"/>
      <c r="M334" s="205" t="s">
        <v>420</v>
      </c>
      <c r="O334" s="192"/>
    </row>
    <row r="335" spans="1:104">
      <c r="A335" s="206"/>
      <c r="B335" s="207" t="s">
        <v>90</v>
      </c>
      <c r="C335" s="208" t="str">
        <f>CONCATENATE(B306," ",C306)</f>
        <v>97 Prorážení otvorů</v>
      </c>
      <c r="D335" s="209"/>
      <c r="E335" s="210"/>
      <c r="F335" s="211"/>
      <c r="G335" s="212">
        <f>SUM(G306:G334)</f>
        <v>0</v>
      </c>
      <c r="O335" s="192">
        <v>4</v>
      </c>
      <c r="BA335" s="213">
        <f>SUM(BA306:BA334)</f>
        <v>0</v>
      </c>
      <c r="BB335" s="213">
        <f>SUM(BB306:BB334)</f>
        <v>0</v>
      </c>
      <c r="BC335" s="213">
        <f>SUM(BC306:BC334)</f>
        <v>0</v>
      </c>
      <c r="BD335" s="213">
        <f>SUM(BD306:BD334)</f>
        <v>0</v>
      </c>
      <c r="BE335" s="213">
        <f>SUM(BE306:BE334)</f>
        <v>0</v>
      </c>
    </row>
    <row r="336" spans="1:104">
      <c r="A336" s="185" t="s">
        <v>25</v>
      </c>
      <c r="B336" s="186" t="s">
        <v>421</v>
      </c>
      <c r="C336" s="187" t="s">
        <v>422</v>
      </c>
      <c r="D336" s="188"/>
      <c r="E336" s="189"/>
      <c r="F336" s="189"/>
      <c r="G336" s="190"/>
      <c r="H336" s="191"/>
      <c r="I336" s="191"/>
      <c r="O336" s="192">
        <v>1</v>
      </c>
    </row>
    <row r="337" spans="1:104">
      <c r="A337" s="193">
        <v>54</v>
      </c>
      <c r="B337" s="194" t="s">
        <v>423</v>
      </c>
      <c r="C337" s="195" t="s">
        <v>424</v>
      </c>
      <c r="D337" s="196" t="s">
        <v>101</v>
      </c>
      <c r="E337" s="197">
        <v>3.894710785</v>
      </c>
      <c r="F337" s="225">
        <v>0</v>
      </c>
      <c r="G337" s="198">
        <f>E337*F337</f>
        <v>0</v>
      </c>
      <c r="O337" s="192">
        <v>2</v>
      </c>
      <c r="AA337" s="170">
        <v>7</v>
      </c>
      <c r="AB337" s="170">
        <v>1</v>
      </c>
      <c r="AC337" s="170">
        <v>2</v>
      </c>
      <c r="AZ337" s="170">
        <v>1</v>
      </c>
      <c r="BA337" s="170">
        <f>IF(AZ337=1,G337,0)</f>
        <v>0</v>
      </c>
      <c r="BB337" s="170">
        <f>IF(AZ337=2,G337,0)</f>
        <v>0</v>
      </c>
      <c r="BC337" s="170">
        <f>IF(AZ337=3,G337,0)</f>
        <v>0</v>
      </c>
      <c r="BD337" s="170">
        <f>IF(AZ337=4,G337,0)</f>
        <v>0</v>
      </c>
      <c r="BE337" s="170">
        <f>IF(AZ337=5,G337,0)</f>
        <v>0</v>
      </c>
      <c r="CA337" s="199">
        <v>7</v>
      </c>
      <c r="CB337" s="199">
        <v>1</v>
      </c>
      <c r="CZ337" s="170">
        <v>0</v>
      </c>
    </row>
    <row r="338" spans="1:104">
      <c r="A338" s="206"/>
      <c r="B338" s="207" t="s">
        <v>90</v>
      </c>
      <c r="C338" s="208" t="str">
        <f>CONCATENATE(B336," ",C336)</f>
        <v>99 Staveništní přesun hmot</v>
      </c>
      <c r="D338" s="209"/>
      <c r="E338" s="210"/>
      <c r="F338" s="211"/>
      <c r="G338" s="212">
        <f>SUM(G336:G337)</f>
        <v>0</v>
      </c>
      <c r="O338" s="192">
        <v>4</v>
      </c>
      <c r="BA338" s="213">
        <f>SUM(BA336:BA337)</f>
        <v>0</v>
      </c>
      <c r="BB338" s="213">
        <f>SUM(BB336:BB337)</f>
        <v>0</v>
      </c>
      <c r="BC338" s="213">
        <f>SUM(BC336:BC337)</f>
        <v>0</v>
      </c>
      <c r="BD338" s="213">
        <f>SUM(BD336:BD337)</f>
        <v>0</v>
      </c>
      <c r="BE338" s="213">
        <f>SUM(BE336:BE337)</f>
        <v>0</v>
      </c>
    </row>
    <row r="339" spans="1:104">
      <c r="A339" s="185" t="s">
        <v>25</v>
      </c>
      <c r="B339" s="186" t="s">
        <v>425</v>
      </c>
      <c r="C339" s="187" t="s">
        <v>426</v>
      </c>
      <c r="D339" s="188"/>
      <c r="E339" s="189"/>
      <c r="F339" s="189"/>
      <c r="G339" s="190"/>
      <c r="H339" s="191"/>
      <c r="I339" s="191"/>
      <c r="O339" s="192">
        <v>1</v>
      </c>
    </row>
    <row r="340" spans="1:104">
      <c r="A340" s="193">
        <v>55</v>
      </c>
      <c r="B340" s="194" t="s">
        <v>427</v>
      </c>
      <c r="C340" s="195" t="s">
        <v>428</v>
      </c>
      <c r="D340" s="196" t="s">
        <v>91</v>
      </c>
      <c r="E340" s="197">
        <v>364.24369999999999</v>
      </c>
      <c r="F340" s="225">
        <v>0</v>
      </c>
      <c r="G340" s="198">
        <f>E340*F340</f>
        <v>0</v>
      </c>
      <c r="O340" s="192">
        <v>2</v>
      </c>
      <c r="AA340" s="170">
        <v>1</v>
      </c>
      <c r="AB340" s="170">
        <v>7</v>
      </c>
      <c r="AC340" s="170">
        <v>7</v>
      </c>
      <c r="AZ340" s="170">
        <v>2</v>
      </c>
      <c r="BA340" s="170">
        <f>IF(AZ340=1,G340,0)</f>
        <v>0</v>
      </c>
      <c r="BB340" s="170">
        <f>IF(AZ340=2,G340,0)</f>
        <v>0</v>
      </c>
      <c r="BC340" s="170">
        <f>IF(AZ340=3,G340,0)</f>
        <v>0</v>
      </c>
      <c r="BD340" s="170">
        <f>IF(AZ340=4,G340,0)</f>
        <v>0</v>
      </c>
      <c r="BE340" s="170">
        <f>IF(AZ340=5,G340,0)</f>
        <v>0</v>
      </c>
      <c r="CA340" s="199">
        <v>1</v>
      </c>
      <c r="CB340" s="199">
        <v>7</v>
      </c>
      <c r="CZ340" s="170">
        <v>0</v>
      </c>
    </row>
    <row r="341" spans="1:104">
      <c r="A341" s="200"/>
      <c r="B341" s="201"/>
      <c r="C341" s="251" t="s">
        <v>429</v>
      </c>
      <c r="D341" s="252"/>
      <c r="E341" s="202">
        <v>81.349999999999994</v>
      </c>
      <c r="F341" s="203"/>
      <c r="G341" s="204"/>
      <c r="M341" s="205" t="s">
        <v>429</v>
      </c>
      <c r="O341" s="192"/>
    </row>
    <row r="342" spans="1:104" ht="21">
      <c r="A342" s="200"/>
      <c r="B342" s="201"/>
      <c r="C342" s="251" t="s">
        <v>246</v>
      </c>
      <c r="D342" s="252"/>
      <c r="E342" s="202">
        <v>282.89370000000002</v>
      </c>
      <c r="F342" s="203"/>
      <c r="G342" s="204"/>
      <c r="M342" s="205" t="s">
        <v>246</v>
      </c>
      <c r="O342" s="192"/>
    </row>
    <row r="343" spans="1:104">
      <c r="A343" s="193">
        <v>56</v>
      </c>
      <c r="B343" s="194" t="s">
        <v>430</v>
      </c>
      <c r="C343" s="195" t="s">
        <v>431</v>
      </c>
      <c r="D343" s="196" t="s">
        <v>91</v>
      </c>
      <c r="E343" s="197">
        <v>876.97119999999995</v>
      </c>
      <c r="F343" s="225">
        <v>0</v>
      </c>
      <c r="G343" s="198">
        <f>E343*F343</f>
        <v>0</v>
      </c>
      <c r="O343" s="192">
        <v>2</v>
      </c>
      <c r="AA343" s="170">
        <v>1</v>
      </c>
      <c r="AB343" s="170">
        <v>7</v>
      </c>
      <c r="AC343" s="170">
        <v>7</v>
      </c>
      <c r="AZ343" s="170">
        <v>2</v>
      </c>
      <c r="BA343" s="170">
        <f>IF(AZ343=1,G343,0)</f>
        <v>0</v>
      </c>
      <c r="BB343" s="170">
        <f>IF(AZ343=2,G343,0)</f>
        <v>0</v>
      </c>
      <c r="BC343" s="170">
        <f>IF(AZ343=3,G343,0)</f>
        <v>0</v>
      </c>
      <c r="BD343" s="170">
        <f>IF(AZ343=4,G343,0)</f>
        <v>0</v>
      </c>
      <c r="BE343" s="170">
        <f>IF(AZ343=5,G343,0)</f>
        <v>0</v>
      </c>
      <c r="CA343" s="199">
        <v>1</v>
      </c>
      <c r="CB343" s="199">
        <v>7</v>
      </c>
      <c r="CZ343" s="170">
        <v>0</v>
      </c>
    </row>
    <row r="344" spans="1:104">
      <c r="A344" s="200"/>
      <c r="B344" s="201"/>
      <c r="C344" s="251" t="s">
        <v>429</v>
      </c>
      <c r="D344" s="252"/>
      <c r="E344" s="202">
        <v>81.349999999999994</v>
      </c>
      <c r="F344" s="203"/>
      <c r="G344" s="204"/>
      <c r="M344" s="205" t="s">
        <v>429</v>
      </c>
      <c r="O344" s="192"/>
    </row>
    <row r="345" spans="1:104">
      <c r="A345" s="200"/>
      <c r="B345" s="201"/>
      <c r="C345" s="251" t="s">
        <v>432</v>
      </c>
      <c r="D345" s="252"/>
      <c r="E345" s="202">
        <v>72.2</v>
      </c>
      <c r="F345" s="203"/>
      <c r="G345" s="204"/>
      <c r="M345" s="205" t="s">
        <v>432</v>
      </c>
      <c r="O345" s="192"/>
    </row>
    <row r="346" spans="1:104">
      <c r="A346" s="200"/>
      <c r="B346" s="201"/>
      <c r="C346" s="251" t="s">
        <v>433</v>
      </c>
      <c r="D346" s="252"/>
      <c r="E346" s="202">
        <v>148.65</v>
      </c>
      <c r="F346" s="203"/>
      <c r="G346" s="204"/>
      <c r="M346" s="205" t="s">
        <v>433</v>
      </c>
      <c r="O346" s="192"/>
    </row>
    <row r="347" spans="1:104" ht="21">
      <c r="A347" s="200"/>
      <c r="B347" s="201"/>
      <c r="C347" s="251" t="s">
        <v>246</v>
      </c>
      <c r="D347" s="252"/>
      <c r="E347" s="202">
        <v>282.89370000000002</v>
      </c>
      <c r="F347" s="203"/>
      <c r="G347" s="204"/>
      <c r="M347" s="205" t="s">
        <v>246</v>
      </c>
      <c r="O347" s="192"/>
    </row>
    <row r="348" spans="1:104">
      <c r="A348" s="200"/>
      <c r="B348" s="201"/>
      <c r="C348" s="251" t="s">
        <v>247</v>
      </c>
      <c r="D348" s="252"/>
      <c r="E348" s="202">
        <v>314.41750000000002</v>
      </c>
      <c r="F348" s="203"/>
      <c r="G348" s="204"/>
      <c r="M348" s="205" t="s">
        <v>247</v>
      </c>
      <c r="O348" s="192"/>
    </row>
    <row r="349" spans="1:104">
      <c r="A349" s="200"/>
      <c r="B349" s="201"/>
      <c r="C349" s="251" t="s">
        <v>248</v>
      </c>
      <c r="D349" s="252"/>
      <c r="E349" s="202">
        <v>-22.54</v>
      </c>
      <c r="F349" s="203"/>
      <c r="G349" s="204"/>
      <c r="M349" s="205" t="s">
        <v>248</v>
      </c>
      <c r="O349" s="192"/>
    </row>
    <row r="350" spans="1:104">
      <c r="A350" s="193">
        <v>57</v>
      </c>
      <c r="B350" s="194" t="s">
        <v>434</v>
      </c>
      <c r="C350" s="195" t="s">
        <v>435</v>
      </c>
      <c r="D350" s="196" t="s">
        <v>91</v>
      </c>
      <c r="E350" s="197">
        <v>272.45</v>
      </c>
      <c r="F350" s="225">
        <v>0</v>
      </c>
      <c r="G350" s="198">
        <f>E350*F350</f>
        <v>0</v>
      </c>
      <c r="O350" s="192">
        <v>2</v>
      </c>
      <c r="AA350" s="170">
        <v>1</v>
      </c>
      <c r="AB350" s="170">
        <v>7</v>
      </c>
      <c r="AC350" s="170">
        <v>7</v>
      </c>
      <c r="AZ350" s="170">
        <v>2</v>
      </c>
      <c r="BA350" s="170">
        <f>IF(AZ350=1,G350,0)</f>
        <v>0</v>
      </c>
      <c r="BB350" s="170">
        <f>IF(AZ350=2,G350,0)</f>
        <v>0</v>
      </c>
      <c r="BC350" s="170">
        <f>IF(AZ350=3,G350,0)</f>
        <v>0</v>
      </c>
      <c r="BD350" s="170">
        <f>IF(AZ350=4,G350,0)</f>
        <v>0</v>
      </c>
      <c r="BE350" s="170">
        <f>IF(AZ350=5,G350,0)</f>
        <v>0</v>
      </c>
      <c r="CA350" s="199">
        <v>1</v>
      </c>
      <c r="CB350" s="199">
        <v>7</v>
      </c>
      <c r="CZ350" s="170">
        <v>0</v>
      </c>
    </row>
    <row r="351" spans="1:104">
      <c r="A351" s="200"/>
      <c r="B351" s="201"/>
      <c r="C351" s="251" t="s">
        <v>436</v>
      </c>
      <c r="D351" s="252"/>
      <c r="E351" s="202">
        <v>51.6</v>
      </c>
      <c r="F351" s="203"/>
      <c r="G351" s="204"/>
      <c r="M351" s="205" t="s">
        <v>436</v>
      </c>
      <c r="O351" s="192"/>
    </row>
    <row r="352" spans="1:104">
      <c r="A352" s="200"/>
      <c r="B352" s="201"/>
      <c r="C352" s="251" t="s">
        <v>433</v>
      </c>
      <c r="D352" s="252"/>
      <c r="E352" s="202">
        <v>148.65</v>
      </c>
      <c r="F352" s="203"/>
      <c r="G352" s="204"/>
      <c r="M352" s="205" t="s">
        <v>433</v>
      </c>
      <c r="O352" s="192"/>
    </row>
    <row r="353" spans="1:104">
      <c r="A353" s="200"/>
      <c r="B353" s="201"/>
      <c r="C353" s="251" t="s">
        <v>432</v>
      </c>
      <c r="D353" s="252"/>
      <c r="E353" s="202">
        <v>72.2</v>
      </c>
      <c r="F353" s="203"/>
      <c r="G353" s="204"/>
      <c r="M353" s="205" t="s">
        <v>432</v>
      </c>
      <c r="O353" s="192"/>
    </row>
    <row r="354" spans="1:104">
      <c r="A354" s="206"/>
      <c r="B354" s="207" t="s">
        <v>90</v>
      </c>
      <c r="C354" s="208" t="str">
        <f>CONCATENATE(B339," ",C339)</f>
        <v>712 Živičné krytiny</v>
      </c>
      <c r="D354" s="209"/>
      <c r="E354" s="210"/>
      <c r="F354" s="211"/>
      <c r="G354" s="212">
        <f>SUM(G339:G353)</f>
        <v>0</v>
      </c>
      <c r="O354" s="192">
        <v>4</v>
      </c>
      <c r="BA354" s="213">
        <f>SUM(BA339:BA353)</f>
        <v>0</v>
      </c>
      <c r="BB354" s="213">
        <f>SUM(BB339:BB353)</f>
        <v>0</v>
      </c>
      <c r="BC354" s="213">
        <f>SUM(BC339:BC353)</f>
        <v>0</v>
      </c>
      <c r="BD354" s="213">
        <f>SUM(BD339:BD353)</f>
        <v>0</v>
      </c>
      <c r="BE354" s="213">
        <f>SUM(BE339:BE353)</f>
        <v>0</v>
      </c>
    </row>
    <row r="355" spans="1:104">
      <c r="A355" s="185" t="s">
        <v>25</v>
      </c>
      <c r="B355" s="186" t="s">
        <v>86</v>
      </c>
      <c r="C355" s="187" t="s">
        <v>87</v>
      </c>
      <c r="D355" s="188"/>
      <c r="E355" s="189"/>
      <c r="F355" s="189"/>
      <c r="G355" s="190"/>
      <c r="H355" s="191"/>
      <c r="I355" s="191"/>
      <c r="O355" s="192">
        <v>1</v>
      </c>
    </row>
    <row r="356" spans="1:104">
      <c r="A356" s="193">
        <v>58</v>
      </c>
      <c r="B356" s="194" t="s">
        <v>437</v>
      </c>
      <c r="C356" s="195" t="s">
        <v>438</v>
      </c>
      <c r="D356" s="196" t="s">
        <v>91</v>
      </c>
      <c r="E356" s="197">
        <v>72.2</v>
      </c>
      <c r="F356" s="225">
        <v>0</v>
      </c>
      <c r="G356" s="198">
        <f>E356*F356</f>
        <v>0</v>
      </c>
      <c r="O356" s="192">
        <v>2</v>
      </c>
      <c r="AA356" s="170">
        <v>1</v>
      </c>
      <c r="AB356" s="170">
        <v>7</v>
      </c>
      <c r="AC356" s="170">
        <v>7</v>
      </c>
      <c r="AZ356" s="170">
        <v>2</v>
      </c>
      <c r="BA356" s="170">
        <f>IF(AZ356=1,G356,0)</f>
        <v>0</v>
      </c>
      <c r="BB356" s="170">
        <f>IF(AZ356=2,G356,0)</f>
        <v>0</v>
      </c>
      <c r="BC356" s="170">
        <f>IF(AZ356=3,G356,0)</f>
        <v>0</v>
      </c>
      <c r="BD356" s="170">
        <f>IF(AZ356=4,G356,0)</f>
        <v>0</v>
      </c>
      <c r="BE356" s="170">
        <f>IF(AZ356=5,G356,0)</f>
        <v>0</v>
      </c>
      <c r="CA356" s="199">
        <v>1</v>
      </c>
      <c r="CB356" s="199">
        <v>7</v>
      </c>
      <c r="CZ356" s="170">
        <v>0</v>
      </c>
    </row>
    <row r="357" spans="1:104">
      <c r="A357" s="200"/>
      <c r="B357" s="201"/>
      <c r="C357" s="251" t="s">
        <v>432</v>
      </c>
      <c r="D357" s="252"/>
      <c r="E357" s="202">
        <v>72.2</v>
      </c>
      <c r="F357" s="203"/>
      <c r="G357" s="204"/>
      <c r="M357" s="205" t="s">
        <v>432</v>
      </c>
      <c r="O357" s="192"/>
    </row>
    <row r="358" spans="1:104">
      <c r="A358" s="193">
        <v>59</v>
      </c>
      <c r="B358" s="194" t="s">
        <v>439</v>
      </c>
      <c r="C358" s="195" t="s">
        <v>440</v>
      </c>
      <c r="D358" s="196" t="s">
        <v>91</v>
      </c>
      <c r="E358" s="197">
        <v>282.89370000000002</v>
      </c>
      <c r="F358" s="225">
        <v>0</v>
      </c>
      <c r="G358" s="198">
        <f>E358*F358</f>
        <v>0</v>
      </c>
      <c r="O358" s="192">
        <v>2</v>
      </c>
      <c r="AA358" s="170">
        <v>1</v>
      </c>
      <c r="AB358" s="170">
        <v>7</v>
      </c>
      <c r="AC358" s="170">
        <v>7</v>
      </c>
      <c r="AZ358" s="170">
        <v>2</v>
      </c>
      <c r="BA358" s="170">
        <f>IF(AZ358=1,G358,0)</f>
        <v>0</v>
      </c>
      <c r="BB358" s="170">
        <f>IF(AZ358=2,G358,0)</f>
        <v>0</v>
      </c>
      <c r="BC358" s="170">
        <f>IF(AZ358=3,G358,0)</f>
        <v>0</v>
      </c>
      <c r="BD358" s="170">
        <f>IF(AZ358=4,G358,0)</f>
        <v>0</v>
      </c>
      <c r="BE358" s="170">
        <f>IF(AZ358=5,G358,0)</f>
        <v>0</v>
      </c>
      <c r="CA358" s="199">
        <v>1</v>
      </c>
      <c r="CB358" s="199">
        <v>7</v>
      </c>
      <c r="CZ358" s="170">
        <v>0</v>
      </c>
    </row>
    <row r="359" spans="1:104" ht="21">
      <c r="A359" s="200"/>
      <c r="B359" s="201"/>
      <c r="C359" s="251" t="s">
        <v>246</v>
      </c>
      <c r="D359" s="252"/>
      <c r="E359" s="202">
        <v>282.89370000000002</v>
      </c>
      <c r="F359" s="203"/>
      <c r="G359" s="204"/>
      <c r="M359" s="205" t="s">
        <v>246</v>
      </c>
      <c r="O359" s="192"/>
    </row>
    <row r="360" spans="1:104">
      <c r="A360" s="193">
        <v>60</v>
      </c>
      <c r="B360" s="194" t="s">
        <v>441</v>
      </c>
      <c r="C360" s="195" t="s">
        <v>442</v>
      </c>
      <c r="D360" s="196" t="s">
        <v>91</v>
      </c>
      <c r="E360" s="197">
        <v>876.97119999999995</v>
      </c>
      <c r="F360" s="225">
        <v>0</v>
      </c>
      <c r="G360" s="198">
        <f>E360*F360</f>
        <v>0</v>
      </c>
      <c r="O360" s="192">
        <v>2</v>
      </c>
      <c r="AA360" s="170">
        <v>1</v>
      </c>
      <c r="AB360" s="170">
        <v>7</v>
      </c>
      <c r="AC360" s="170">
        <v>7</v>
      </c>
      <c r="AZ360" s="170">
        <v>2</v>
      </c>
      <c r="BA360" s="170">
        <f>IF(AZ360=1,G360,0)</f>
        <v>0</v>
      </c>
      <c r="BB360" s="170">
        <f>IF(AZ360=2,G360,0)</f>
        <v>0</v>
      </c>
      <c r="BC360" s="170">
        <f>IF(AZ360=3,G360,0)</f>
        <v>0</v>
      </c>
      <c r="BD360" s="170">
        <f>IF(AZ360=4,G360,0)</f>
        <v>0</v>
      </c>
      <c r="BE360" s="170">
        <f>IF(AZ360=5,G360,0)</f>
        <v>0</v>
      </c>
      <c r="CA360" s="199">
        <v>1</v>
      </c>
      <c r="CB360" s="199">
        <v>7</v>
      </c>
      <c r="CZ360" s="170">
        <v>0</v>
      </c>
    </row>
    <row r="361" spans="1:104">
      <c r="A361" s="200"/>
      <c r="B361" s="201"/>
      <c r="C361" s="251" t="s">
        <v>429</v>
      </c>
      <c r="D361" s="252"/>
      <c r="E361" s="202">
        <v>81.349999999999994</v>
      </c>
      <c r="F361" s="203"/>
      <c r="G361" s="204"/>
      <c r="M361" s="205" t="s">
        <v>429</v>
      </c>
      <c r="O361" s="192"/>
    </row>
    <row r="362" spans="1:104">
      <c r="A362" s="200"/>
      <c r="B362" s="201"/>
      <c r="C362" s="251" t="s">
        <v>432</v>
      </c>
      <c r="D362" s="252"/>
      <c r="E362" s="202">
        <v>72.2</v>
      </c>
      <c r="F362" s="203"/>
      <c r="G362" s="204"/>
      <c r="M362" s="205" t="s">
        <v>432</v>
      </c>
      <c r="O362" s="192"/>
    </row>
    <row r="363" spans="1:104">
      <c r="A363" s="200"/>
      <c r="B363" s="201"/>
      <c r="C363" s="251" t="s">
        <v>433</v>
      </c>
      <c r="D363" s="252"/>
      <c r="E363" s="202">
        <v>148.65</v>
      </c>
      <c r="F363" s="203"/>
      <c r="G363" s="204"/>
      <c r="M363" s="205" t="s">
        <v>433</v>
      </c>
      <c r="O363" s="192"/>
    </row>
    <row r="364" spans="1:104" ht="21">
      <c r="A364" s="200"/>
      <c r="B364" s="201"/>
      <c r="C364" s="251" t="s">
        <v>246</v>
      </c>
      <c r="D364" s="252"/>
      <c r="E364" s="202">
        <v>282.89370000000002</v>
      </c>
      <c r="F364" s="203"/>
      <c r="G364" s="204"/>
      <c r="M364" s="205" t="s">
        <v>246</v>
      </c>
      <c r="O364" s="192"/>
    </row>
    <row r="365" spans="1:104">
      <c r="A365" s="200"/>
      <c r="B365" s="201"/>
      <c r="C365" s="251" t="s">
        <v>247</v>
      </c>
      <c r="D365" s="252"/>
      <c r="E365" s="202">
        <v>314.41750000000002</v>
      </c>
      <c r="F365" s="203"/>
      <c r="G365" s="204"/>
      <c r="M365" s="205" t="s">
        <v>247</v>
      </c>
      <c r="O365" s="192"/>
    </row>
    <row r="366" spans="1:104">
      <c r="A366" s="200"/>
      <c r="B366" s="201"/>
      <c r="C366" s="251" t="s">
        <v>248</v>
      </c>
      <c r="D366" s="252"/>
      <c r="E366" s="202">
        <v>-22.54</v>
      </c>
      <c r="F366" s="203"/>
      <c r="G366" s="204"/>
      <c r="M366" s="205" t="s">
        <v>248</v>
      </c>
      <c r="O366" s="192"/>
    </row>
    <row r="367" spans="1:104">
      <c r="A367" s="206"/>
      <c r="B367" s="207" t="s">
        <v>90</v>
      </c>
      <c r="C367" s="208" t="str">
        <f>CONCATENATE(B355," ",C355)</f>
        <v>713 Izolace tepelné</v>
      </c>
      <c r="D367" s="209"/>
      <c r="E367" s="210"/>
      <c r="F367" s="211"/>
      <c r="G367" s="212">
        <f>SUM(G355:G366)</f>
        <v>0</v>
      </c>
      <c r="O367" s="192">
        <v>4</v>
      </c>
      <c r="BA367" s="213">
        <f>SUM(BA355:BA366)</f>
        <v>0</v>
      </c>
      <c r="BB367" s="213">
        <f>SUM(BB355:BB366)</f>
        <v>0</v>
      </c>
      <c r="BC367" s="213">
        <f>SUM(BC355:BC366)</f>
        <v>0</v>
      </c>
      <c r="BD367" s="213">
        <f>SUM(BD355:BD366)</f>
        <v>0</v>
      </c>
      <c r="BE367" s="213">
        <f>SUM(BE355:BE366)</f>
        <v>0</v>
      </c>
    </row>
    <row r="368" spans="1:104">
      <c r="A368" s="185" t="s">
        <v>25</v>
      </c>
      <c r="B368" s="186" t="s">
        <v>95</v>
      </c>
      <c r="C368" s="187" t="s">
        <v>96</v>
      </c>
      <c r="D368" s="188"/>
      <c r="E368" s="189"/>
      <c r="F368" s="189"/>
      <c r="G368" s="190"/>
      <c r="H368" s="191"/>
      <c r="I368" s="191"/>
      <c r="O368" s="192">
        <v>1</v>
      </c>
    </row>
    <row r="369" spans="1:104">
      <c r="A369" s="193">
        <v>61</v>
      </c>
      <c r="B369" s="194" t="s">
        <v>443</v>
      </c>
      <c r="C369" s="195" t="s">
        <v>444</v>
      </c>
      <c r="D369" s="196" t="s">
        <v>89</v>
      </c>
      <c r="E369" s="197">
        <v>58</v>
      </c>
      <c r="F369" s="225">
        <v>0</v>
      </c>
      <c r="G369" s="198">
        <f>E369*F369</f>
        <v>0</v>
      </c>
      <c r="O369" s="192">
        <v>2</v>
      </c>
      <c r="AA369" s="170">
        <v>1</v>
      </c>
      <c r="AB369" s="170">
        <v>7</v>
      </c>
      <c r="AC369" s="170">
        <v>7</v>
      </c>
      <c r="AZ369" s="170">
        <v>2</v>
      </c>
      <c r="BA369" s="170">
        <f>IF(AZ369=1,G369,0)</f>
        <v>0</v>
      </c>
      <c r="BB369" s="170">
        <f>IF(AZ369=2,G369,0)</f>
        <v>0</v>
      </c>
      <c r="BC369" s="170">
        <f>IF(AZ369=3,G369,0)</f>
        <v>0</v>
      </c>
      <c r="BD369" s="170">
        <f>IF(AZ369=4,G369,0)</f>
        <v>0</v>
      </c>
      <c r="BE369" s="170">
        <f>IF(AZ369=5,G369,0)</f>
        <v>0</v>
      </c>
      <c r="CA369" s="199">
        <v>1</v>
      </c>
      <c r="CB369" s="199">
        <v>7</v>
      </c>
      <c r="CZ369" s="170">
        <v>0</v>
      </c>
    </row>
    <row r="370" spans="1:104">
      <c r="A370" s="193">
        <v>62</v>
      </c>
      <c r="B370" s="194" t="s">
        <v>102</v>
      </c>
      <c r="C370" s="195" t="s">
        <v>445</v>
      </c>
      <c r="D370" s="196" t="s">
        <v>89</v>
      </c>
      <c r="E370" s="197">
        <v>51</v>
      </c>
      <c r="F370" s="225">
        <v>0</v>
      </c>
      <c r="G370" s="198">
        <f>E370*F370</f>
        <v>0</v>
      </c>
      <c r="O370" s="192">
        <v>2</v>
      </c>
      <c r="AA370" s="170">
        <v>1</v>
      </c>
      <c r="AB370" s="170">
        <v>0</v>
      </c>
      <c r="AC370" s="170">
        <v>0</v>
      </c>
      <c r="AZ370" s="170">
        <v>2</v>
      </c>
      <c r="BA370" s="170">
        <f>IF(AZ370=1,G370,0)</f>
        <v>0</v>
      </c>
      <c r="BB370" s="170">
        <f>IF(AZ370=2,G370,0)</f>
        <v>0</v>
      </c>
      <c r="BC370" s="170">
        <f>IF(AZ370=3,G370,0)</f>
        <v>0</v>
      </c>
      <c r="BD370" s="170">
        <f>IF(AZ370=4,G370,0)</f>
        <v>0</v>
      </c>
      <c r="BE370" s="170">
        <f>IF(AZ370=5,G370,0)</f>
        <v>0</v>
      </c>
      <c r="CA370" s="199">
        <v>1</v>
      </c>
      <c r="CB370" s="199">
        <v>0</v>
      </c>
      <c r="CZ370" s="170">
        <v>0</v>
      </c>
    </row>
    <row r="371" spans="1:104">
      <c r="A371" s="193">
        <v>63</v>
      </c>
      <c r="B371" s="194" t="s">
        <v>103</v>
      </c>
      <c r="C371" s="195" t="s">
        <v>446</v>
      </c>
      <c r="D371" s="196" t="s">
        <v>89</v>
      </c>
      <c r="E371" s="197">
        <v>49</v>
      </c>
      <c r="F371" s="225">
        <v>0</v>
      </c>
      <c r="G371" s="198">
        <f>E371*F371</f>
        <v>0</v>
      </c>
      <c r="O371" s="192">
        <v>2</v>
      </c>
      <c r="AA371" s="170">
        <v>1</v>
      </c>
      <c r="AB371" s="170">
        <v>7</v>
      </c>
      <c r="AC371" s="170">
        <v>7</v>
      </c>
      <c r="AZ371" s="170">
        <v>2</v>
      </c>
      <c r="BA371" s="170">
        <f>IF(AZ371=1,G371,0)</f>
        <v>0</v>
      </c>
      <c r="BB371" s="170">
        <f>IF(AZ371=2,G371,0)</f>
        <v>0</v>
      </c>
      <c r="BC371" s="170">
        <f>IF(AZ371=3,G371,0)</f>
        <v>0</v>
      </c>
      <c r="BD371" s="170">
        <f>IF(AZ371=4,G371,0)</f>
        <v>0</v>
      </c>
      <c r="BE371" s="170">
        <f>IF(AZ371=5,G371,0)</f>
        <v>0</v>
      </c>
      <c r="CA371" s="199">
        <v>1</v>
      </c>
      <c r="CB371" s="199">
        <v>7</v>
      </c>
      <c r="CZ371" s="170">
        <v>0</v>
      </c>
    </row>
    <row r="372" spans="1:104">
      <c r="A372" s="193">
        <v>64</v>
      </c>
      <c r="B372" s="194" t="s">
        <v>104</v>
      </c>
      <c r="C372" s="195" t="s">
        <v>447</v>
      </c>
      <c r="D372" s="196" t="s">
        <v>89</v>
      </c>
      <c r="E372" s="197">
        <v>47</v>
      </c>
      <c r="F372" s="225">
        <v>0</v>
      </c>
      <c r="G372" s="198">
        <f>E372*F372</f>
        <v>0</v>
      </c>
      <c r="O372" s="192">
        <v>2</v>
      </c>
      <c r="AA372" s="170">
        <v>1</v>
      </c>
      <c r="AB372" s="170">
        <v>7</v>
      </c>
      <c r="AC372" s="170">
        <v>7</v>
      </c>
      <c r="AZ372" s="170">
        <v>2</v>
      </c>
      <c r="BA372" s="170">
        <f>IF(AZ372=1,G372,0)</f>
        <v>0</v>
      </c>
      <c r="BB372" s="170">
        <f>IF(AZ372=2,G372,0)</f>
        <v>0</v>
      </c>
      <c r="BC372" s="170">
        <f>IF(AZ372=3,G372,0)</f>
        <v>0</v>
      </c>
      <c r="BD372" s="170">
        <f>IF(AZ372=4,G372,0)</f>
        <v>0</v>
      </c>
      <c r="BE372" s="170">
        <f>IF(AZ372=5,G372,0)</f>
        <v>0</v>
      </c>
      <c r="CA372" s="199">
        <v>1</v>
      </c>
      <c r="CB372" s="199">
        <v>7</v>
      </c>
      <c r="CZ372" s="170">
        <v>0</v>
      </c>
    </row>
    <row r="373" spans="1:104">
      <c r="A373" s="206"/>
      <c r="B373" s="207" t="s">
        <v>90</v>
      </c>
      <c r="C373" s="208" t="str">
        <f>CONCATENATE(B368," ",C368)</f>
        <v>725 Zařizovací předměty</v>
      </c>
      <c r="D373" s="209"/>
      <c r="E373" s="210"/>
      <c r="F373" s="211"/>
      <c r="G373" s="212">
        <f>SUM(G368:G372)</f>
        <v>0</v>
      </c>
      <c r="O373" s="192">
        <v>4</v>
      </c>
      <c r="BA373" s="213">
        <f>SUM(BA368:BA372)</f>
        <v>0</v>
      </c>
      <c r="BB373" s="213">
        <f>SUM(BB368:BB372)</f>
        <v>0</v>
      </c>
      <c r="BC373" s="213">
        <f>SUM(BC368:BC372)</f>
        <v>0</v>
      </c>
      <c r="BD373" s="213">
        <f>SUM(BD368:BD372)</f>
        <v>0</v>
      </c>
      <c r="BE373" s="213">
        <f>SUM(BE368:BE372)</f>
        <v>0</v>
      </c>
    </row>
    <row r="374" spans="1:104">
      <c r="A374" s="185" t="s">
        <v>25</v>
      </c>
      <c r="B374" s="186" t="s">
        <v>448</v>
      </c>
      <c r="C374" s="187" t="s">
        <v>449</v>
      </c>
      <c r="D374" s="188"/>
      <c r="E374" s="189"/>
      <c r="F374" s="189"/>
      <c r="G374" s="190"/>
      <c r="H374" s="191"/>
      <c r="I374" s="191"/>
      <c r="O374" s="192">
        <v>1</v>
      </c>
    </row>
    <row r="375" spans="1:104">
      <c r="A375" s="193">
        <v>65</v>
      </c>
      <c r="B375" s="194" t="s">
        <v>450</v>
      </c>
      <c r="C375" s="195" t="s">
        <v>451</v>
      </c>
      <c r="D375" s="196" t="s">
        <v>91</v>
      </c>
      <c r="E375" s="197">
        <v>436.56299999999999</v>
      </c>
      <c r="F375" s="225">
        <v>0</v>
      </c>
      <c r="G375" s="198">
        <f>E375*F375</f>
        <v>0</v>
      </c>
      <c r="O375" s="192">
        <v>2</v>
      </c>
      <c r="AA375" s="170">
        <v>1</v>
      </c>
      <c r="AB375" s="170">
        <v>7</v>
      </c>
      <c r="AC375" s="170">
        <v>7</v>
      </c>
      <c r="AZ375" s="170">
        <v>2</v>
      </c>
      <c r="BA375" s="170">
        <f>IF(AZ375=1,G375,0)</f>
        <v>0</v>
      </c>
      <c r="BB375" s="170">
        <f>IF(AZ375=2,G375,0)</f>
        <v>0</v>
      </c>
      <c r="BC375" s="170">
        <f>IF(AZ375=3,G375,0)</f>
        <v>0</v>
      </c>
      <c r="BD375" s="170">
        <f>IF(AZ375=4,G375,0)</f>
        <v>0</v>
      </c>
      <c r="BE375" s="170">
        <f>IF(AZ375=5,G375,0)</f>
        <v>0</v>
      </c>
      <c r="CA375" s="199">
        <v>1</v>
      </c>
      <c r="CB375" s="199">
        <v>7</v>
      </c>
      <c r="CZ375" s="170">
        <v>1.6000000000000001E-4</v>
      </c>
    </row>
    <row r="376" spans="1:104">
      <c r="A376" s="200"/>
      <c r="B376" s="201"/>
      <c r="C376" s="251" t="s">
        <v>452</v>
      </c>
      <c r="D376" s="252"/>
      <c r="E376" s="202">
        <v>106.2825</v>
      </c>
      <c r="F376" s="203"/>
      <c r="G376" s="204"/>
      <c r="M376" s="205" t="s">
        <v>452</v>
      </c>
      <c r="O376" s="192"/>
    </row>
    <row r="377" spans="1:104">
      <c r="A377" s="200"/>
      <c r="B377" s="201"/>
      <c r="C377" s="251" t="s">
        <v>453</v>
      </c>
      <c r="D377" s="252"/>
      <c r="E377" s="202">
        <v>152.81</v>
      </c>
      <c r="F377" s="203"/>
      <c r="G377" s="204"/>
      <c r="M377" s="205" t="s">
        <v>453</v>
      </c>
      <c r="O377" s="192"/>
    </row>
    <row r="378" spans="1:104">
      <c r="A378" s="200"/>
      <c r="B378" s="201"/>
      <c r="C378" s="251" t="s">
        <v>454</v>
      </c>
      <c r="D378" s="252"/>
      <c r="E378" s="202">
        <v>119.60250000000001</v>
      </c>
      <c r="F378" s="203"/>
      <c r="G378" s="204"/>
      <c r="M378" s="205" t="s">
        <v>454</v>
      </c>
      <c r="O378" s="192"/>
    </row>
    <row r="379" spans="1:104">
      <c r="A379" s="200"/>
      <c r="B379" s="201"/>
      <c r="C379" s="251" t="s">
        <v>455</v>
      </c>
      <c r="D379" s="252"/>
      <c r="E379" s="202">
        <v>57.868000000000002</v>
      </c>
      <c r="F379" s="203"/>
      <c r="G379" s="204"/>
      <c r="M379" s="205" t="s">
        <v>455</v>
      </c>
      <c r="O379" s="192"/>
    </row>
    <row r="380" spans="1:104">
      <c r="A380" s="193">
        <v>66</v>
      </c>
      <c r="B380" s="194" t="s">
        <v>456</v>
      </c>
      <c r="C380" s="195" t="s">
        <v>457</v>
      </c>
      <c r="D380" s="196" t="s">
        <v>91</v>
      </c>
      <c r="E380" s="197">
        <v>3.98</v>
      </c>
      <c r="F380" s="225">
        <v>0</v>
      </c>
      <c r="G380" s="198">
        <f>E380*F380</f>
        <v>0</v>
      </c>
      <c r="O380" s="192">
        <v>2</v>
      </c>
      <c r="AA380" s="170">
        <v>1</v>
      </c>
      <c r="AB380" s="170">
        <v>7</v>
      </c>
      <c r="AC380" s="170">
        <v>7</v>
      </c>
      <c r="AZ380" s="170">
        <v>2</v>
      </c>
      <c r="BA380" s="170">
        <f>IF(AZ380=1,G380,0)</f>
        <v>0</v>
      </c>
      <c r="BB380" s="170">
        <f>IF(AZ380=2,G380,0)</f>
        <v>0</v>
      </c>
      <c r="BC380" s="170">
        <f>IF(AZ380=3,G380,0)</f>
        <v>0</v>
      </c>
      <c r="BD380" s="170">
        <f>IF(AZ380=4,G380,0)</f>
        <v>0</v>
      </c>
      <c r="BE380" s="170">
        <f>IF(AZ380=5,G380,0)</f>
        <v>0</v>
      </c>
      <c r="CA380" s="199">
        <v>1</v>
      </c>
      <c r="CB380" s="199">
        <v>7</v>
      </c>
      <c r="CZ380" s="170">
        <v>0</v>
      </c>
    </row>
    <row r="381" spans="1:104">
      <c r="A381" s="200"/>
      <c r="B381" s="201"/>
      <c r="C381" s="251" t="s">
        <v>458</v>
      </c>
      <c r="D381" s="252"/>
      <c r="E381" s="202">
        <v>3.98</v>
      </c>
      <c r="F381" s="203"/>
      <c r="G381" s="204"/>
      <c r="M381" s="205" t="s">
        <v>458</v>
      </c>
      <c r="O381" s="192"/>
    </row>
    <row r="382" spans="1:104" ht="20.399999999999999">
      <c r="A382" s="193">
        <v>67</v>
      </c>
      <c r="B382" s="194" t="s">
        <v>459</v>
      </c>
      <c r="C382" s="195" t="s">
        <v>460</v>
      </c>
      <c r="D382" s="196" t="s">
        <v>91</v>
      </c>
      <c r="E382" s="197">
        <v>675.23</v>
      </c>
      <c r="F382" s="225">
        <v>0</v>
      </c>
      <c r="G382" s="198">
        <f>E382*F382</f>
        <v>0</v>
      </c>
      <c r="O382" s="192">
        <v>2</v>
      </c>
      <c r="AA382" s="170">
        <v>1</v>
      </c>
      <c r="AB382" s="170">
        <v>0</v>
      </c>
      <c r="AC382" s="170">
        <v>0</v>
      </c>
      <c r="AZ382" s="170">
        <v>2</v>
      </c>
      <c r="BA382" s="170">
        <f>IF(AZ382=1,G382,0)</f>
        <v>0</v>
      </c>
      <c r="BB382" s="170">
        <f>IF(AZ382=2,G382,0)</f>
        <v>0</v>
      </c>
      <c r="BC382" s="170">
        <f>IF(AZ382=3,G382,0)</f>
        <v>0</v>
      </c>
      <c r="BD382" s="170">
        <f>IF(AZ382=4,G382,0)</f>
        <v>0</v>
      </c>
      <c r="BE382" s="170">
        <f>IF(AZ382=5,G382,0)</f>
        <v>0</v>
      </c>
      <c r="CA382" s="199">
        <v>1</v>
      </c>
      <c r="CB382" s="199">
        <v>0</v>
      </c>
      <c r="CZ382" s="170">
        <v>1.6000000000000001E-4</v>
      </c>
    </row>
    <row r="383" spans="1:104" ht="21">
      <c r="A383" s="200"/>
      <c r="B383" s="201"/>
      <c r="C383" s="251" t="s">
        <v>414</v>
      </c>
      <c r="D383" s="252"/>
      <c r="E383" s="202">
        <v>138.30000000000001</v>
      </c>
      <c r="F383" s="203"/>
      <c r="G383" s="204"/>
      <c r="M383" s="205" t="s">
        <v>414</v>
      </c>
      <c r="O383" s="192"/>
    </row>
    <row r="384" spans="1:104" ht="21">
      <c r="A384" s="200"/>
      <c r="B384" s="201"/>
      <c r="C384" s="251" t="s">
        <v>415</v>
      </c>
      <c r="D384" s="252"/>
      <c r="E384" s="202">
        <v>86.18</v>
      </c>
      <c r="F384" s="203"/>
      <c r="G384" s="204"/>
      <c r="M384" s="205" t="s">
        <v>415</v>
      </c>
      <c r="O384" s="192"/>
    </row>
    <row r="385" spans="1:104" ht="21">
      <c r="A385" s="200"/>
      <c r="B385" s="201"/>
      <c r="C385" s="251" t="s">
        <v>416</v>
      </c>
      <c r="D385" s="252"/>
      <c r="E385" s="202">
        <v>106.29</v>
      </c>
      <c r="F385" s="203"/>
      <c r="G385" s="204"/>
      <c r="M385" s="205" t="s">
        <v>416</v>
      </c>
      <c r="O385" s="192"/>
    </row>
    <row r="386" spans="1:104" ht="21">
      <c r="A386" s="200"/>
      <c r="B386" s="201"/>
      <c r="C386" s="251" t="s">
        <v>417</v>
      </c>
      <c r="D386" s="252"/>
      <c r="E386" s="202">
        <v>92.4</v>
      </c>
      <c r="F386" s="203"/>
      <c r="G386" s="204"/>
      <c r="M386" s="205" t="s">
        <v>417</v>
      </c>
      <c r="O386" s="192"/>
    </row>
    <row r="387" spans="1:104" ht="21">
      <c r="A387" s="200"/>
      <c r="B387" s="201"/>
      <c r="C387" s="251" t="s">
        <v>418</v>
      </c>
      <c r="D387" s="252"/>
      <c r="E387" s="202">
        <v>103.64</v>
      </c>
      <c r="F387" s="203"/>
      <c r="G387" s="204"/>
      <c r="M387" s="205" t="s">
        <v>418</v>
      </c>
      <c r="O387" s="192"/>
    </row>
    <row r="388" spans="1:104">
      <c r="A388" s="200"/>
      <c r="B388" s="201"/>
      <c r="C388" s="251" t="s">
        <v>419</v>
      </c>
      <c r="D388" s="252"/>
      <c r="E388" s="202">
        <v>77.92</v>
      </c>
      <c r="F388" s="203"/>
      <c r="G388" s="204"/>
      <c r="M388" s="205" t="s">
        <v>419</v>
      </c>
      <c r="O388" s="192"/>
    </row>
    <row r="389" spans="1:104">
      <c r="A389" s="200"/>
      <c r="B389" s="201"/>
      <c r="C389" s="251" t="s">
        <v>420</v>
      </c>
      <c r="D389" s="252"/>
      <c r="E389" s="202">
        <v>70.5</v>
      </c>
      <c r="F389" s="203"/>
      <c r="G389" s="204"/>
      <c r="M389" s="205" t="s">
        <v>420</v>
      </c>
      <c r="O389" s="192"/>
    </row>
    <row r="390" spans="1:104">
      <c r="A390" s="206"/>
      <c r="B390" s="207" t="s">
        <v>90</v>
      </c>
      <c r="C390" s="208" t="str">
        <f>CONCATENATE(B374," ",C374)</f>
        <v>762 Konstrukce tesařské</v>
      </c>
      <c r="D390" s="209"/>
      <c r="E390" s="210"/>
      <c r="F390" s="211"/>
      <c r="G390" s="212">
        <f>SUM(G374:G389)</f>
        <v>0</v>
      </c>
      <c r="O390" s="192">
        <v>4</v>
      </c>
      <c r="BA390" s="213">
        <f>SUM(BA374:BA389)</f>
        <v>0</v>
      </c>
      <c r="BB390" s="213">
        <f>SUM(BB374:BB389)</f>
        <v>0</v>
      </c>
      <c r="BC390" s="213">
        <f>SUM(BC374:BC389)</f>
        <v>0</v>
      </c>
      <c r="BD390" s="213">
        <f>SUM(BD374:BD389)</f>
        <v>0</v>
      </c>
      <c r="BE390" s="213">
        <f>SUM(BE374:BE389)</f>
        <v>0</v>
      </c>
    </row>
    <row r="391" spans="1:104">
      <c r="A391" s="185" t="s">
        <v>25</v>
      </c>
      <c r="B391" s="186" t="s">
        <v>461</v>
      </c>
      <c r="C391" s="187" t="s">
        <v>462</v>
      </c>
      <c r="D391" s="188"/>
      <c r="E391" s="189"/>
      <c r="F391" s="189"/>
      <c r="G391" s="190"/>
      <c r="H391" s="191"/>
      <c r="I391" s="191"/>
      <c r="O391" s="192">
        <v>1</v>
      </c>
    </row>
    <row r="392" spans="1:104">
      <c r="A392" s="193">
        <v>68</v>
      </c>
      <c r="B392" s="194" t="s">
        <v>463</v>
      </c>
      <c r="C392" s="195" t="s">
        <v>464</v>
      </c>
      <c r="D392" s="196" t="s">
        <v>91</v>
      </c>
      <c r="E392" s="197">
        <v>118.74</v>
      </c>
      <c r="F392" s="225">
        <v>0</v>
      </c>
      <c r="G392" s="198">
        <f>E392*F392</f>
        <v>0</v>
      </c>
      <c r="O392" s="192">
        <v>2</v>
      </c>
      <c r="AA392" s="170">
        <v>1</v>
      </c>
      <c r="AB392" s="170">
        <v>7</v>
      </c>
      <c r="AC392" s="170">
        <v>7</v>
      </c>
      <c r="AZ392" s="170">
        <v>2</v>
      </c>
      <c r="BA392" s="170">
        <f>IF(AZ392=1,G392,0)</f>
        <v>0</v>
      </c>
      <c r="BB392" s="170">
        <f>IF(AZ392=2,G392,0)</f>
        <v>0</v>
      </c>
      <c r="BC392" s="170">
        <f>IF(AZ392=3,G392,0)</f>
        <v>0</v>
      </c>
      <c r="BD392" s="170">
        <f>IF(AZ392=4,G392,0)</f>
        <v>0</v>
      </c>
      <c r="BE392" s="170">
        <f>IF(AZ392=5,G392,0)</f>
        <v>0</v>
      </c>
      <c r="CA392" s="199">
        <v>1</v>
      </c>
      <c r="CB392" s="199">
        <v>7</v>
      </c>
      <c r="CZ392" s="170">
        <v>4.0000000000000003E-5</v>
      </c>
    </row>
    <row r="393" spans="1:104">
      <c r="A393" s="200"/>
      <c r="B393" s="201"/>
      <c r="C393" s="251" t="s">
        <v>465</v>
      </c>
      <c r="D393" s="252"/>
      <c r="E393" s="202">
        <v>118.74</v>
      </c>
      <c r="F393" s="203"/>
      <c r="G393" s="204"/>
      <c r="M393" s="205" t="s">
        <v>465</v>
      </c>
      <c r="O393" s="192"/>
    </row>
    <row r="394" spans="1:104">
      <c r="A394" s="193">
        <v>69</v>
      </c>
      <c r="B394" s="194" t="s">
        <v>466</v>
      </c>
      <c r="C394" s="195" t="s">
        <v>467</v>
      </c>
      <c r="D394" s="196" t="s">
        <v>91</v>
      </c>
      <c r="E394" s="197">
        <v>130.614</v>
      </c>
      <c r="F394" s="225">
        <v>0</v>
      </c>
      <c r="G394" s="198">
        <f>E394*F394</f>
        <v>0</v>
      </c>
      <c r="O394" s="192">
        <v>2</v>
      </c>
      <c r="AA394" s="170">
        <v>3</v>
      </c>
      <c r="AB394" s="170">
        <v>7</v>
      </c>
      <c r="AC394" s="170" t="s">
        <v>466</v>
      </c>
      <c r="AZ394" s="170">
        <v>2</v>
      </c>
      <c r="BA394" s="170">
        <f>IF(AZ394=1,G394,0)</f>
        <v>0</v>
      </c>
      <c r="BB394" s="170">
        <f>IF(AZ394=2,G394,0)</f>
        <v>0</v>
      </c>
      <c r="BC394" s="170">
        <f>IF(AZ394=3,G394,0)</f>
        <v>0</v>
      </c>
      <c r="BD394" s="170">
        <f>IF(AZ394=4,G394,0)</f>
        <v>0</v>
      </c>
      <c r="BE394" s="170">
        <f>IF(AZ394=5,G394,0)</f>
        <v>0</v>
      </c>
      <c r="CA394" s="199">
        <v>3</v>
      </c>
      <c r="CB394" s="199">
        <v>7</v>
      </c>
      <c r="CZ394" s="170">
        <v>7.9000000000000008E-3</v>
      </c>
    </row>
    <row r="395" spans="1:104">
      <c r="A395" s="200"/>
      <c r="B395" s="201"/>
      <c r="C395" s="251" t="s">
        <v>468</v>
      </c>
      <c r="D395" s="252"/>
      <c r="E395" s="202">
        <v>130.614</v>
      </c>
      <c r="F395" s="203"/>
      <c r="G395" s="204"/>
      <c r="M395" s="205" t="s">
        <v>468</v>
      </c>
      <c r="O395" s="192"/>
    </row>
    <row r="396" spans="1:104">
      <c r="A396" s="193">
        <v>70</v>
      </c>
      <c r="B396" s="194" t="s">
        <v>469</v>
      </c>
      <c r="C396" s="195" t="s">
        <v>470</v>
      </c>
      <c r="D396" s="196" t="s">
        <v>101</v>
      </c>
      <c r="E396" s="197">
        <v>1.0366002000000001</v>
      </c>
      <c r="F396" s="225">
        <v>0</v>
      </c>
      <c r="G396" s="198">
        <f>E396*F396</f>
        <v>0</v>
      </c>
      <c r="O396" s="192">
        <v>2</v>
      </c>
      <c r="AA396" s="170">
        <v>7</v>
      </c>
      <c r="AB396" s="170">
        <v>1001</v>
      </c>
      <c r="AC396" s="170">
        <v>5</v>
      </c>
      <c r="AZ396" s="170">
        <v>2</v>
      </c>
      <c r="BA396" s="170">
        <f>IF(AZ396=1,G396,0)</f>
        <v>0</v>
      </c>
      <c r="BB396" s="170">
        <f>IF(AZ396=2,G396,0)</f>
        <v>0</v>
      </c>
      <c r="BC396" s="170">
        <f>IF(AZ396=3,G396,0)</f>
        <v>0</v>
      </c>
      <c r="BD396" s="170">
        <f>IF(AZ396=4,G396,0)</f>
        <v>0</v>
      </c>
      <c r="BE396" s="170">
        <f>IF(AZ396=5,G396,0)</f>
        <v>0</v>
      </c>
      <c r="CA396" s="199">
        <v>7</v>
      </c>
      <c r="CB396" s="199">
        <v>1001</v>
      </c>
      <c r="CZ396" s="170">
        <v>0</v>
      </c>
    </row>
    <row r="397" spans="1:104">
      <c r="A397" s="206"/>
      <c r="B397" s="207" t="s">
        <v>90</v>
      </c>
      <c r="C397" s="208" t="str">
        <f>CONCATENATE(B391," ",C391)</f>
        <v>763 Dřevostavby</v>
      </c>
      <c r="D397" s="209"/>
      <c r="E397" s="210"/>
      <c r="F397" s="211"/>
      <c r="G397" s="212">
        <f>SUM(G391:G396)</f>
        <v>0</v>
      </c>
      <c r="O397" s="192">
        <v>4</v>
      </c>
      <c r="BA397" s="213">
        <f>SUM(BA391:BA396)</f>
        <v>0</v>
      </c>
      <c r="BB397" s="213">
        <f>SUM(BB391:BB396)</f>
        <v>0</v>
      </c>
      <c r="BC397" s="213">
        <f>SUM(BC391:BC396)</f>
        <v>0</v>
      </c>
      <c r="BD397" s="213">
        <f>SUM(BD391:BD396)</f>
        <v>0</v>
      </c>
      <c r="BE397" s="213">
        <f>SUM(BE391:BE396)</f>
        <v>0</v>
      </c>
    </row>
    <row r="398" spans="1:104">
      <c r="A398" s="185" t="s">
        <v>25</v>
      </c>
      <c r="B398" s="186" t="s">
        <v>471</v>
      </c>
      <c r="C398" s="187" t="s">
        <v>472</v>
      </c>
      <c r="D398" s="188"/>
      <c r="E398" s="189"/>
      <c r="F398" s="189"/>
      <c r="G398" s="190"/>
      <c r="H398" s="191"/>
      <c r="I398" s="191"/>
      <c r="O398" s="192">
        <v>1</v>
      </c>
    </row>
    <row r="399" spans="1:104">
      <c r="A399" s="193">
        <v>71</v>
      </c>
      <c r="B399" s="194" t="s">
        <v>473</v>
      </c>
      <c r="C399" s="195" t="s">
        <v>474</v>
      </c>
      <c r="D399" s="196" t="s">
        <v>27</v>
      </c>
      <c r="E399" s="197">
        <v>306.55500000000001</v>
      </c>
      <c r="F399" s="225">
        <v>0</v>
      </c>
      <c r="G399" s="198">
        <f>E399*F399</f>
        <v>0</v>
      </c>
      <c r="O399" s="192">
        <v>2</v>
      </c>
      <c r="AA399" s="170">
        <v>1</v>
      </c>
      <c r="AB399" s="170">
        <v>7</v>
      </c>
      <c r="AC399" s="170">
        <v>7</v>
      </c>
      <c r="AZ399" s="170">
        <v>2</v>
      </c>
      <c r="BA399" s="170">
        <f>IF(AZ399=1,G399,0)</f>
        <v>0</v>
      </c>
      <c r="BB399" s="170">
        <f>IF(AZ399=2,G399,0)</f>
        <v>0</v>
      </c>
      <c r="BC399" s="170">
        <f>IF(AZ399=3,G399,0)</f>
        <v>0</v>
      </c>
      <c r="BD399" s="170">
        <f>IF(AZ399=4,G399,0)</f>
        <v>0</v>
      </c>
      <c r="BE399" s="170">
        <f>IF(AZ399=5,G399,0)</f>
        <v>0</v>
      </c>
      <c r="CA399" s="199">
        <v>1</v>
      </c>
      <c r="CB399" s="199">
        <v>7</v>
      </c>
      <c r="CZ399" s="170">
        <v>0</v>
      </c>
    </row>
    <row r="400" spans="1:104">
      <c r="A400" s="200"/>
      <c r="B400" s="201"/>
      <c r="C400" s="251" t="s">
        <v>475</v>
      </c>
      <c r="D400" s="252"/>
      <c r="E400" s="202">
        <v>42</v>
      </c>
      <c r="F400" s="203"/>
      <c r="G400" s="204"/>
      <c r="M400" s="205" t="s">
        <v>475</v>
      </c>
      <c r="O400" s="192"/>
    </row>
    <row r="401" spans="1:104">
      <c r="A401" s="200"/>
      <c r="B401" s="201"/>
      <c r="C401" s="251" t="s">
        <v>476</v>
      </c>
      <c r="D401" s="252"/>
      <c r="E401" s="202">
        <v>50.314999999999998</v>
      </c>
      <c r="F401" s="203"/>
      <c r="G401" s="204"/>
      <c r="M401" s="205" t="s">
        <v>476</v>
      </c>
      <c r="O401" s="192"/>
    </row>
    <row r="402" spans="1:104">
      <c r="A402" s="200"/>
      <c r="B402" s="201"/>
      <c r="C402" s="251" t="s">
        <v>477</v>
      </c>
      <c r="D402" s="252"/>
      <c r="E402" s="202">
        <v>120.5</v>
      </c>
      <c r="F402" s="203"/>
      <c r="G402" s="204"/>
      <c r="M402" s="205" t="s">
        <v>477</v>
      </c>
      <c r="O402" s="192"/>
    </row>
    <row r="403" spans="1:104">
      <c r="A403" s="200"/>
      <c r="B403" s="201"/>
      <c r="C403" s="251" t="s">
        <v>478</v>
      </c>
      <c r="D403" s="252"/>
      <c r="E403" s="202">
        <v>51.92</v>
      </c>
      <c r="F403" s="203"/>
      <c r="G403" s="204"/>
      <c r="M403" s="205" t="s">
        <v>478</v>
      </c>
      <c r="O403" s="192"/>
    </row>
    <row r="404" spans="1:104">
      <c r="A404" s="200"/>
      <c r="B404" s="201"/>
      <c r="C404" s="251" t="s">
        <v>479</v>
      </c>
      <c r="D404" s="252"/>
      <c r="E404" s="202">
        <v>41.82</v>
      </c>
      <c r="F404" s="203"/>
      <c r="G404" s="204"/>
      <c r="M404" s="205" t="s">
        <v>479</v>
      </c>
      <c r="O404" s="192"/>
    </row>
    <row r="405" spans="1:104" ht="20.399999999999999">
      <c r="A405" s="193">
        <v>72</v>
      </c>
      <c r="B405" s="194" t="s">
        <v>480</v>
      </c>
      <c r="C405" s="195" t="s">
        <v>481</v>
      </c>
      <c r="D405" s="196" t="s">
        <v>27</v>
      </c>
      <c r="E405" s="197">
        <v>230.9</v>
      </c>
      <c r="F405" s="225">
        <v>0</v>
      </c>
      <c r="G405" s="198">
        <f>E405*F405</f>
        <v>0</v>
      </c>
      <c r="O405" s="192">
        <v>2</v>
      </c>
      <c r="AA405" s="170">
        <v>1</v>
      </c>
      <c r="AB405" s="170">
        <v>0</v>
      </c>
      <c r="AC405" s="170">
        <v>0</v>
      </c>
      <c r="AZ405" s="170">
        <v>2</v>
      </c>
      <c r="BA405" s="170">
        <f>IF(AZ405=1,G405,0)</f>
        <v>0</v>
      </c>
      <c r="BB405" s="170">
        <f>IF(AZ405=2,G405,0)</f>
        <v>0</v>
      </c>
      <c r="BC405" s="170">
        <f>IF(AZ405=3,G405,0)</f>
        <v>0</v>
      </c>
      <c r="BD405" s="170">
        <f>IF(AZ405=4,G405,0)</f>
        <v>0</v>
      </c>
      <c r="BE405" s="170">
        <f>IF(AZ405=5,G405,0)</f>
        <v>0</v>
      </c>
      <c r="CA405" s="199">
        <v>1</v>
      </c>
      <c r="CB405" s="199">
        <v>0</v>
      </c>
      <c r="CZ405" s="170">
        <v>0</v>
      </c>
    </row>
    <row r="406" spans="1:104">
      <c r="A406" s="200"/>
      <c r="B406" s="201"/>
      <c r="C406" s="251" t="s">
        <v>482</v>
      </c>
      <c r="D406" s="252"/>
      <c r="E406" s="202">
        <v>9.3000000000000007</v>
      </c>
      <c r="F406" s="203"/>
      <c r="G406" s="204"/>
      <c r="M406" s="205" t="s">
        <v>482</v>
      </c>
      <c r="O406" s="192"/>
    </row>
    <row r="407" spans="1:104">
      <c r="A407" s="200"/>
      <c r="B407" s="201"/>
      <c r="C407" s="251" t="s">
        <v>483</v>
      </c>
      <c r="D407" s="252"/>
      <c r="E407" s="202">
        <v>26.8</v>
      </c>
      <c r="F407" s="203"/>
      <c r="G407" s="204"/>
      <c r="M407" s="205" t="s">
        <v>483</v>
      </c>
      <c r="O407" s="192"/>
    </row>
    <row r="408" spans="1:104" ht="21">
      <c r="A408" s="200"/>
      <c r="B408" s="201"/>
      <c r="C408" s="251" t="s">
        <v>484</v>
      </c>
      <c r="D408" s="252"/>
      <c r="E408" s="202">
        <v>74.3</v>
      </c>
      <c r="F408" s="203"/>
      <c r="G408" s="204"/>
      <c r="M408" s="205" t="s">
        <v>484</v>
      </c>
      <c r="O408" s="192"/>
    </row>
    <row r="409" spans="1:104">
      <c r="A409" s="200"/>
      <c r="B409" s="201"/>
      <c r="C409" s="251" t="s">
        <v>477</v>
      </c>
      <c r="D409" s="252"/>
      <c r="E409" s="202">
        <v>120.5</v>
      </c>
      <c r="F409" s="203"/>
      <c r="G409" s="204"/>
      <c r="M409" s="205" t="s">
        <v>477</v>
      </c>
      <c r="O409" s="192"/>
    </row>
    <row r="410" spans="1:104">
      <c r="A410" s="193">
        <v>73</v>
      </c>
      <c r="B410" s="194" t="s">
        <v>485</v>
      </c>
      <c r="C410" s="195" t="s">
        <v>486</v>
      </c>
      <c r="D410" s="196" t="s">
        <v>32</v>
      </c>
      <c r="E410" s="197">
        <v>1</v>
      </c>
      <c r="F410" s="225">
        <v>0</v>
      </c>
      <c r="G410" s="198">
        <f>E410*F410</f>
        <v>0</v>
      </c>
      <c r="O410" s="192">
        <v>2</v>
      </c>
      <c r="AA410" s="170">
        <v>1</v>
      </c>
      <c r="AB410" s="170">
        <v>7</v>
      </c>
      <c r="AC410" s="170">
        <v>7</v>
      </c>
      <c r="AZ410" s="170">
        <v>2</v>
      </c>
      <c r="BA410" s="170">
        <f>IF(AZ410=1,G410,0)</f>
        <v>0</v>
      </c>
      <c r="BB410" s="170">
        <f>IF(AZ410=2,G410,0)</f>
        <v>0</v>
      </c>
      <c r="BC410" s="170">
        <f>IF(AZ410=3,G410,0)</f>
        <v>0</v>
      </c>
      <c r="BD410" s="170">
        <f>IF(AZ410=4,G410,0)</f>
        <v>0</v>
      </c>
      <c r="BE410" s="170">
        <f>IF(AZ410=5,G410,0)</f>
        <v>0</v>
      </c>
      <c r="CA410" s="199">
        <v>1</v>
      </c>
      <c r="CB410" s="199">
        <v>7</v>
      </c>
      <c r="CZ410" s="170">
        <v>0</v>
      </c>
    </row>
    <row r="411" spans="1:104">
      <c r="A411" s="193">
        <v>74</v>
      </c>
      <c r="B411" s="194" t="s">
        <v>487</v>
      </c>
      <c r="C411" s="195" t="s">
        <v>488</v>
      </c>
      <c r="D411" s="196" t="s">
        <v>27</v>
      </c>
      <c r="E411" s="197">
        <v>205</v>
      </c>
      <c r="F411" s="225">
        <v>0</v>
      </c>
      <c r="G411" s="198">
        <f>E411*F411</f>
        <v>0</v>
      </c>
      <c r="O411" s="192">
        <v>2</v>
      </c>
      <c r="AA411" s="170">
        <v>1</v>
      </c>
      <c r="AB411" s="170">
        <v>7</v>
      </c>
      <c r="AC411" s="170">
        <v>7</v>
      </c>
      <c r="AZ411" s="170">
        <v>2</v>
      </c>
      <c r="BA411" s="170">
        <f>IF(AZ411=1,G411,0)</f>
        <v>0</v>
      </c>
      <c r="BB411" s="170">
        <f>IF(AZ411=2,G411,0)</f>
        <v>0</v>
      </c>
      <c r="BC411" s="170">
        <f>IF(AZ411=3,G411,0)</f>
        <v>0</v>
      </c>
      <c r="BD411" s="170">
        <f>IF(AZ411=4,G411,0)</f>
        <v>0</v>
      </c>
      <c r="BE411" s="170">
        <f>IF(AZ411=5,G411,0)</f>
        <v>0</v>
      </c>
      <c r="CA411" s="199">
        <v>1</v>
      </c>
      <c r="CB411" s="199">
        <v>7</v>
      </c>
      <c r="CZ411" s="170">
        <v>0</v>
      </c>
    </row>
    <row r="412" spans="1:104">
      <c r="A412" s="206"/>
      <c r="B412" s="207" t="s">
        <v>90</v>
      </c>
      <c r="C412" s="208" t="str">
        <f>CONCATENATE(B398," ",C398)</f>
        <v>764 Konstrukce klempířské</v>
      </c>
      <c r="D412" s="209"/>
      <c r="E412" s="210"/>
      <c r="F412" s="211"/>
      <c r="G412" s="212">
        <f>SUM(G398:G411)</f>
        <v>0</v>
      </c>
      <c r="O412" s="192">
        <v>4</v>
      </c>
      <c r="BA412" s="213">
        <f>SUM(BA398:BA411)</f>
        <v>0</v>
      </c>
      <c r="BB412" s="213">
        <f>SUM(BB398:BB411)</f>
        <v>0</v>
      </c>
      <c r="BC412" s="213">
        <f>SUM(BC398:BC411)</f>
        <v>0</v>
      </c>
      <c r="BD412" s="213">
        <f>SUM(BD398:BD411)</f>
        <v>0</v>
      </c>
      <c r="BE412" s="213">
        <f>SUM(BE398:BE411)</f>
        <v>0</v>
      </c>
    </row>
    <row r="413" spans="1:104">
      <c r="A413" s="185" t="s">
        <v>25</v>
      </c>
      <c r="B413" s="186" t="s">
        <v>489</v>
      </c>
      <c r="C413" s="187" t="s">
        <v>490</v>
      </c>
      <c r="D413" s="188"/>
      <c r="E413" s="189"/>
      <c r="F413" s="189"/>
      <c r="G413" s="190"/>
      <c r="H413" s="191"/>
      <c r="I413" s="191"/>
      <c r="O413" s="192">
        <v>1</v>
      </c>
    </row>
    <row r="414" spans="1:104">
      <c r="A414" s="193">
        <v>75</v>
      </c>
      <c r="B414" s="194" t="s">
        <v>491</v>
      </c>
      <c r="C414" s="195" t="s">
        <v>492</v>
      </c>
      <c r="D414" s="196" t="s">
        <v>91</v>
      </c>
      <c r="E414" s="197">
        <v>14.16</v>
      </c>
      <c r="F414" s="225">
        <v>0</v>
      </c>
      <c r="G414" s="198">
        <f>E414*F414</f>
        <v>0</v>
      </c>
      <c r="O414" s="192">
        <v>2</v>
      </c>
      <c r="AA414" s="170">
        <v>1</v>
      </c>
      <c r="AB414" s="170">
        <v>7</v>
      </c>
      <c r="AC414" s="170">
        <v>7</v>
      </c>
      <c r="AZ414" s="170">
        <v>2</v>
      </c>
      <c r="BA414" s="170">
        <f>IF(AZ414=1,G414,0)</f>
        <v>0</v>
      </c>
      <c r="BB414" s="170">
        <f>IF(AZ414=2,G414,0)</f>
        <v>0</v>
      </c>
      <c r="BC414" s="170">
        <f>IF(AZ414=3,G414,0)</f>
        <v>0</v>
      </c>
      <c r="BD414" s="170">
        <f>IF(AZ414=4,G414,0)</f>
        <v>0</v>
      </c>
      <c r="BE414" s="170">
        <f>IF(AZ414=5,G414,0)</f>
        <v>0</v>
      </c>
      <c r="CA414" s="199">
        <v>1</v>
      </c>
      <c r="CB414" s="199">
        <v>7</v>
      </c>
      <c r="CZ414" s="170">
        <v>0</v>
      </c>
    </row>
    <row r="415" spans="1:104">
      <c r="A415" s="200"/>
      <c r="B415" s="201"/>
      <c r="C415" s="251" t="s">
        <v>493</v>
      </c>
      <c r="D415" s="252"/>
      <c r="E415" s="202">
        <v>14.16</v>
      </c>
      <c r="F415" s="203"/>
      <c r="G415" s="204"/>
      <c r="M415" s="205" t="s">
        <v>493</v>
      </c>
      <c r="O415" s="192"/>
    </row>
    <row r="416" spans="1:104">
      <c r="A416" s="193">
        <v>76</v>
      </c>
      <c r="B416" s="194" t="s">
        <v>494</v>
      </c>
      <c r="C416" s="195" t="s">
        <v>495</v>
      </c>
      <c r="D416" s="196" t="s">
        <v>26</v>
      </c>
      <c r="E416" s="197">
        <v>3</v>
      </c>
      <c r="F416" s="225">
        <v>0</v>
      </c>
      <c r="G416" s="198">
        <f>E416*F416</f>
        <v>0</v>
      </c>
      <c r="O416" s="192">
        <v>2</v>
      </c>
      <c r="AA416" s="170">
        <v>1</v>
      </c>
      <c r="AB416" s="170">
        <v>7</v>
      </c>
      <c r="AC416" s="170">
        <v>7</v>
      </c>
      <c r="AZ416" s="170">
        <v>2</v>
      </c>
      <c r="BA416" s="170">
        <f>IF(AZ416=1,G416,0)</f>
        <v>0</v>
      </c>
      <c r="BB416" s="170">
        <f>IF(AZ416=2,G416,0)</f>
        <v>0</v>
      </c>
      <c r="BC416" s="170">
        <f>IF(AZ416=3,G416,0)</f>
        <v>0</v>
      </c>
      <c r="BD416" s="170">
        <f>IF(AZ416=4,G416,0)</f>
        <v>0</v>
      </c>
      <c r="BE416" s="170">
        <f>IF(AZ416=5,G416,0)</f>
        <v>0</v>
      </c>
      <c r="CA416" s="199">
        <v>1</v>
      </c>
      <c r="CB416" s="199">
        <v>7</v>
      </c>
      <c r="CZ416" s="170">
        <v>0</v>
      </c>
    </row>
    <row r="417" spans="1:104">
      <c r="A417" s="200"/>
      <c r="B417" s="201"/>
      <c r="C417" s="251" t="s">
        <v>496</v>
      </c>
      <c r="D417" s="252"/>
      <c r="E417" s="202">
        <v>3</v>
      </c>
      <c r="F417" s="203"/>
      <c r="G417" s="204"/>
      <c r="M417" s="205" t="s">
        <v>496</v>
      </c>
      <c r="O417" s="192"/>
    </row>
    <row r="418" spans="1:104">
      <c r="A418" s="193">
        <v>77</v>
      </c>
      <c r="B418" s="194" t="s">
        <v>497</v>
      </c>
      <c r="C418" s="195" t="s">
        <v>498</v>
      </c>
      <c r="D418" s="196" t="s">
        <v>26</v>
      </c>
      <c r="E418" s="197">
        <v>4</v>
      </c>
      <c r="F418" s="225">
        <v>0</v>
      </c>
      <c r="G418" s="198">
        <f>E418*F418</f>
        <v>0</v>
      </c>
      <c r="O418" s="192">
        <v>2</v>
      </c>
      <c r="AA418" s="170">
        <v>1</v>
      </c>
      <c r="AB418" s="170">
        <v>7</v>
      </c>
      <c r="AC418" s="170">
        <v>7</v>
      </c>
      <c r="AZ418" s="170">
        <v>2</v>
      </c>
      <c r="BA418" s="170">
        <f>IF(AZ418=1,G418,0)</f>
        <v>0</v>
      </c>
      <c r="BB418" s="170">
        <f>IF(AZ418=2,G418,0)</f>
        <v>0</v>
      </c>
      <c r="BC418" s="170">
        <f>IF(AZ418=3,G418,0)</f>
        <v>0</v>
      </c>
      <c r="BD418" s="170">
        <f>IF(AZ418=4,G418,0)</f>
        <v>0</v>
      </c>
      <c r="BE418" s="170">
        <f>IF(AZ418=5,G418,0)</f>
        <v>0</v>
      </c>
      <c r="CA418" s="199">
        <v>1</v>
      </c>
      <c r="CB418" s="199">
        <v>7</v>
      </c>
      <c r="CZ418" s="170">
        <v>0</v>
      </c>
    </row>
    <row r="419" spans="1:104">
      <c r="A419" s="206"/>
      <c r="B419" s="207" t="s">
        <v>90</v>
      </c>
      <c r="C419" s="208" t="str">
        <f>CONCATENATE(B413," ",C413)</f>
        <v>766 Konstrukce truhlářské</v>
      </c>
      <c r="D419" s="209"/>
      <c r="E419" s="210"/>
      <c r="F419" s="211"/>
      <c r="G419" s="212">
        <f>SUM(G413:G418)</f>
        <v>0</v>
      </c>
      <c r="O419" s="192">
        <v>4</v>
      </c>
      <c r="BA419" s="213">
        <f>SUM(BA413:BA418)</f>
        <v>0</v>
      </c>
      <c r="BB419" s="213">
        <f>SUM(BB413:BB418)</f>
        <v>0</v>
      </c>
      <c r="BC419" s="213">
        <f>SUM(BC413:BC418)</f>
        <v>0</v>
      </c>
      <c r="BD419" s="213">
        <f>SUM(BD413:BD418)</f>
        <v>0</v>
      </c>
      <c r="BE419" s="213">
        <f>SUM(BE413:BE418)</f>
        <v>0</v>
      </c>
    </row>
    <row r="420" spans="1:104">
      <c r="A420" s="185" t="s">
        <v>25</v>
      </c>
      <c r="B420" s="186" t="s">
        <v>92</v>
      </c>
      <c r="C420" s="187" t="s">
        <v>93</v>
      </c>
      <c r="D420" s="188"/>
      <c r="E420" s="189"/>
      <c r="F420" s="189"/>
      <c r="G420" s="190"/>
      <c r="H420" s="191"/>
      <c r="I420" s="191"/>
      <c r="O420" s="192">
        <v>1</v>
      </c>
    </row>
    <row r="421" spans="1:104">
      <c r="A421" s="193">
        <v>78</v>
      </c>
      <c r="B421" s="194" t="s">
        <v>499</v>
      </c>
      <c r="C421" s="195" t="s">
        <v>500</v>
      </c>
      <c r="D421" s="196" t="s">
        <v>91</v>
      </c>
      <c r="E421" s="197">
        <v>50.35</v>
      </c>
      <c r="F421" s="225">
        <v>0</v>
      </c>
      <c r="G421" s="198">
        <f>E421*F421</f>
        <v>0</v>
      </c>
      <c r="O421" s="192">
        <v>2</v>
      </c>
      <c r="AA421" s="170">
        <v>1</v>
      </c>
      <c r="AB421" s="170">
        <v>0</v>
      </c>
      <c r="AC421" s="170">
        <v>0</v>
      </c>
      <c r="AZ421" s="170">
        <v>2</v>
      </c>
      <c r="BA421" s="170">
        <f>IF(AZ421=1,G421,0)</f>
        <v>0</v>
      </c>
      <c r="BB421" s="170">
        <f>IF(AZ421=2,G421,0)</f>
        <v>0</v>
      </c>
      <c r="BC421" s="170">
        <f>IF(AZ421=3,G421,0)</f>
        <v>0</v>
      </c>
      <c r="BD421" s="170">
        <f>IF(AZ421=4,G421,0)</f>
        <v>0</v>
      </c>
      <c r="BE421" s="170">
        <f>IF(AZ421=5,G421,0)</f>
        <v>0</v>
      </c>
      <c r="CA421" s="199">
        <v>1</v>
      </c>
      <c r="CB421" s="199">
        <v>0</v>
      </c>
      <c r="CZ421" s="170">
        <v>0</v>
      </c>
    </row>
    <row r="422" spans="1:104">
      <c r="A422" s="200"/>
      <c r="B422" s="201"/>
      <c r="C422" s="251" t="s">
        <v>501</v>
      </c>
      <c r="D422" s="252"/>
      <c r="E422" s="202">
        <v>9.6300000000000008</v>
      </c>
      <c r="F422" s="203"/>
      <c r="G422" s="204"/>
      <c r="M422" s="205" t="s">
        <v>501</v>
      </c>
      <c r="O422" s="192"/>
    </row>
    <row r="423" spans="1:104">
      <c r="A423" s="200"/>
      <c r="B423" s="201"/>
      <c r="C423" s="251" t="s">
        <v>502</v>
      </c>
      <c r="D423" s="252"/>
      <c r="E423" s="202">
        <v>12.96</v>
      </c>
      <c r="F423" s="203"/>
      <c r="G423" s="204"/>
      <c r="M423" s="205" t="s">
        <v>502</v>
      </c>
      <c r="O423" s="192"/>
    </row>
    <row r="424" spans="1:104">
      <c r="A424" s="200"/>
      <c r="B424" s="201"/>
      <c r="C424" s="251" t="s">
        <v>503</v>
      </c>
      <c r="D424" s="252"/>
      <c r="E424" s="202">
        <v>17.920000000000002</v>
      </c>
      <c r="F424" s="203"/>
      <c r="G424" s="204"/>
      <c r="M424" s="205" t="s">
        <v>503</v>
      </c>
      <c r="O424" s="192"/>
    </row>
    <row r="425" spans="1:104">
      <c r="A425" s="200"/>
      <c r="B425" s="201"/>
      <c r="C425" s="251" t="s">
        <v>504</v>
      </c>
      <c r="D425" s="252"/>
      <c r="E425" s="202">
        <v>9.84</v>
      </c>
      <c r="F425" s="203"/>
      <c r="G425" s="204"/>
      <c r="M425" s="205" t="s">
        <v>504</v>
      </c>
      <c r="O425" s="192"/>
    </row>
    <row r="426" spans="1:104">
      <c r="A426" s="193">
        <v>79</v>
      </c>
      <c r="B426" s="194" t="s">
        <v>505</v>
      </c>
      <c r="C426" s="195" t="s">
        <v>506</v>
      </c>
      <c r="D426" s="196" t="s">
        <v>27</v>
      </c>
      <c r="E426" s="197">
        <v>3.6</v>
      </c>
      <c r="F426" s="225">
        <v>0</v>
      </c>
      <c r="G426" s="198">
        <f>E426*F426</f>
        <v>0</v>
      </c>
      <c r="O426" s="192">
        <v>2</v>
      </c>
      <c r="AA426" s="170">
        <v>1</v>
      </c>
      <c r="AB426" s="170">
        <v>0</v>
      </c>
      <c r="AC426" s="170">
        <v>0</v>
      </c>
      <c r="AZ426" s="170">
        <v>2</v>
      </c>
      <c r="BA426" s="170">
        <f>IF(AZ426=1,G426,0)</f>
        <v>0</v>
      </c>
      <c r="BB426" s="170">
        <f>IF(AZ426=2,G426,0)</f>
        <v>0</v>
      </c>
      <c r="BC426" s="170">
        <f>IF(AZ426=3,G426,0)</f>
        <v>0</v>
      </c>
      <c r="BD426" s="170">
        <f>IF(AZ426=4,G426,0)</f>
        <v>0</v>
      </c>
      <c r="BE426" s="170">
        <f>IF(AZ426=5,G426,0)</f>
        <v>0</v>
      </c>
      <c r="CA426" s="199">
        <v>1</v>
      </c>
      <c r="CB426" s="199">
        <v>0</v>
      </c>
      <c r="CZ426" s="170">
        <v>0</v>
      </c>
    </row>
    <row r="427" spans="1:104" ht="20.399999999999999">
      <c r="A427" s="193">
        <v>80</v>
      </c>
      <c r="B427" s="194" t="s">
        <v>507</v>
      </c>
      <c r="C427" s="195" t="s">
        <v>508</v>
      </c>
      <c r="D427" s="196" t="s">
        <v>88</v>
      </c>
      <c r="E427" s="197">
        <v>1197.8</v>
      </c>
      <c r="F427" s="225">
        <v>0</v>
      </c>
      <c r="G427" s="198">
        <f>E427*F427</f>
        <v>0</v>
      </c>
      <c r="O427" s="192">
        <v>2</v>
      </c>
      <c r="AA427" s="170">
        <v>1</v>
      </c>
      <c r="AB427" s="170">
        <v>7</v>
      </c>
      <c r="AC427" s="170">
        <v>7</v>
      </c>
      <c r="AZ427" s="170">
        <v>2</v>
      </c>
      <c r="BA427" s="170">
        <f>IF(AZ427=1,G427,0)</f>
        <v>0</v>
      </c>
      <c r="BB427" s="170">
        <f>IF(AZ427=2,G427,0)</f>
        <v>0</v>
      </c>
      <c r="BC427" s="170">
        <f>IF(AZ427=3,G427,0)</f>
        <v>0</v>
      </c>
      <c r="BD427" s="170">
        <f>IF(AZ427=4,G427,0)</f>
        <v>0</v>
      </c>
      <c r="BE427" s="170">
        <f>IF(AZ427=5,G427,0)</f>
        <v>0</v>
      </c>
      <c r="CA427" s="199">
        <v>1</v>
      </c>
      <c r="CB427" s="199">
        <v>7</v>
      </c>
      <c r="CZ427" s="170">
        <v>5.0000000000000002E-5</v>
      </c>
    </row>
    <row r="428" spans="1:104">
      <c r="A428" s="200"/>
      <c r="B428" s="201"/>
      <c r="C428" s="251" t="s">
        <v>509</v>
      </c>
      <c r="D428" s="252"/>
      <c r="E428" s="202">
        <v>47.2</v>
      </c>
      <c r="F428" s="203"/>
      <c r="G428" s="204"/>
      <c r="M428" s="205" t="s">
        <v>509</v>
      </c>
      <c r="O428" s="192"/>
    </row>
    <row r="429" spans="1:104">
      <c r="A429" s="200"/>
      <c r="B429" s="201"/>
      <c r="C429" s="251" t="s">
        <v>510</v>
      </c>
      <c r="D429" s="252"/>
      <c r="E429" s="202">
        <v>444.4</v>
      </c>
      <c r="F429" s="203"/>
      <c r="G429" s="204"/>
      <c r="M429" s="205" t="s">
        <v>510</v>
      </c>
      <c r="O429" s="192"/>
    </row>
    <row r="430" spans="1:104">
      <c r="A430" s="200"/>
      <c r="B430" s="201"/>
      <c r="C430" s="251" t="s">
        <v>511</v>
      </c>
      <c r="D430" s="252"/>
      <c r="E430" s="202">
        <v>706.2</v>
      </c>
      <c r="F430" s="203"/>
      <c r="G430" s="204"/>
      <c r="M430" s="205" t="s">
        <v>511</v>
      </c>
      <c r="O430" s="192"/>
    </row>
    <row r="431" spans="1:104">
      <c r="A431" s="193">
        <v>81</v>
      </c>
      <c r="B431" s="194" t="s">
        <v>512</v>
      </c>
      <c r="C431" s="195" t="s">
        <v>513</v>
      </c>
      <c r="D431" s="196" t="s">
        <v>88</v>
      </c>
      <c r="E431" s="197">
        <v>484.05500000000001</v>
      </c>
      <c r="F431" s="225">
        <v>0</v>
      </c>
      <c r="G431" s="198">
        <f>E431*F431</f>
        <v>0</v>
      </c>
      <c r="O431" s="192">
        <v>2</v>
      </c>
      <c r="AA431" s="170">
        <v>1</v>
      </c>
      <c r="AB431" s="170">
        <v>7</v>
      </c>
      <c r="AC431" s="170">
        <v>7</v>
      </c>
      <c r="AZ431" s="170">
        <v>2</v>
      </c>
      <c r="BA431" s="170">
        <f>IF(AZ431=1,G431,0)</f>
        <v>0</v>
      </c>
      <c r="BB431" s="170">
        <f>IF(AZ431=2,G431,0)</f>
        <v>0</v>
      </c>
      <c r="BC431" s="170">
        <f>IF(AZ431=3,G431,0)</f>
        <v>0</v>
      </c>
      <c r="BD431" s="170">
        <f>IF(AZ431=4,G431,0)</f>
        <v>0</v>
      </c>
      <c r="BE431" s="170">
        <f>IF(AZ431=5,G431,0)</f>
        <v>0</v>
      </c>
      <c r="CA431" s="199">
        <v>1</v>
      </c>
      <c r="CB431" s="199">
        <v>7</v>
      </c>
      <c r="CZ431" s="170">
        <v>5.0000000000000002E-5</v>
      </c>
    </row>
    <row r="432" spans="1:104">
      <c r="A432" s="200"/>
      <c r="B432" s="201"/>
      <c r="C432" s="251" t="s">
        <v>514</v>
      </c>
      <c r="D432" s="252"/>
      <c r="E432" s="202">
        <v>16</v>
      </c>
      <c r="F432" s="203"/>
      <c r="G432" s="204"/>
      <c r="M432" s="205" t="s">
        <v>514</v>
      </c>
      <c r="O432" s="192"/>
    </row>
    <row r="433" spans="1:104">
      <c r="A433" s="200"/>
      <c r="B433" s="201"/>
      <c r="C433" s="251" t="s">
        <v>515</v>
      </c>
      <c r="D433" s="252"/>
      <c r="E433" s="202">
        <v>9</v>
      </c>
      <c r="F433" s="203"/>
      <c r="G433" s="204"/>
      <c r="M433" s="205" t="s">
        <v>515</v>
      </c>
      <c r="O433" s="192"/>
    </row>
    <row r="434" spans="1:104">
      <c r="A434" s="200"/>
      <c r="B434" s="201"/>
      <c r="C434" s="251" t="s">
        <v>516</v>
      </c>
      <c r="D434" s="252"/>
      <c r="E434" s="202">
        <v>20</v>
      </c>
      <c r="F434" s="203"/>
      <c r="G434" s="204"/>
      <c r="M434" s="205" t="s">
        <v>516</v>
      </c>
      <c r="O434" s="192"/>
    </row>
    <row r="435" spans="1:104">
      <c r="A435" s="200"/>
      <c r="B435" s="201"/>
      <c r="C435" s="251" t="s">
        <v>517</v>
      </c>
      <c r="D435" s="252"/>
      <c r="E435" s="202">
        <v>15</v>
      </c>
      <c r="F435" s="203"/>
      <c r="G435" s="204"/>
      <c r="M435" s="205" t="s">
        <v>517</v>
      </c>
      <c r="O435" s="192"/>
    </row>
    <row r="436" spans="1:104">
      <c r="A436" s="200"/>
      <c r="B436" s="201"/>
      <c r="C436" s="251" t="s">
        <v>518</v>
      </c>
      <c r="D436" s="252"/>
      <c r="E436" s="202">
        <v>21.315000000000001</v>
      </c>
      <c r="F436" s="203"/>
      <c r="G436" s="204"/>
      <c r="M436" s="205" t="s">
        <v>518</v>
      </c>
      <c r="O436" s="192"/>
    </row>
    <row r="437" spans="1:104">
      <c r="A437" s="200"/>
      <c r="B437" s="201"/>
      <c r="C437" s="251" t="s">
        <v>519</v>
      </c>
      <c r="D437" s="252"/>
      <c r="E437" s="202">
        <v>110</v>
      </c>
      <c r="F437" s="203"/>
      <c r="G437" s="204"/>
      <c r="M437" s="205" t="s">
        <v>519</v>
      </c>
      <c r="O437" s="192"/>
    </row>
    <row r="438" spans="1:104" ht="31.2">
      <c r="A438" s="200"/>
      <c r="B438" s="201"/>
      <c r="C438" s="251" t="s">
        <v>520</v>
      </c>
      <c r="D438" s="252"/>
      <c r="E438" s="202">
        <v>292.74</v>
      </c>
      <c r="F438" s="203"/>
      <c r="G438" s="204"/>
      <c r="M438" s="205" t="s">
        <v>520</v>
      </c>
      <c r="O438" s="192"/>
    </row>
    <row r="439" spans="1:104">
      <c r="A439" s="193">
        <v>82</v>
      </c>
      <c r="B439" s="194" t="s">
        <v>521</v>
      </c>
      <c r="C439" s="195" t="s">
        <v>522</v>
      </c>
      <c r="D439" s="196" t="s">
        <v>88</v>
      </c>
      <c r="E439" s="197">
        <v>890</v>
      </c>
      <c r="F439" s="225">
        <v>0</v>
      </c>
      <c r="G439" s="198">
        <f>E439*F439</f>
        <v>0</v>
      </c>
      <c r="O439" s="192">
        <v>2</v>
      </c>
      <c r="AA439" s="170">
        <v>1</v>
      </c>
      <c r="AB439" s="170">
        <v>7</v>
      </c>
      <c r="AC439" s="170">
        <v>7</v>
      </c>
      <c r="AZ439" s="170">
        <v>2</v>
      </c>
      <c r="BA439" s="170">
        <f>IF(AZ439=1,G439,0)</f>
        <v>0</v>
      </c>
      <c r="BB439" s="170">
        <f>IF(AZ439=2,G439,0)</f>
        <v>0</v>
      </c>
      <c r="BC439" s="170">
        <f>IF(AZ439=3,G439,0)</f>
        <v>0</v>
      </c>
      <c r="BD439" s="170">
        <f>IF(AZ439=4,G439,0)</f>
        <v>0</v>
      </c>
      <c r="BE439" s="170">
        <f>IF(AZ439=5,G439,0)</f>
        <v>0</v>
      </c>
      <c r="CA439" s="199">
        <v>1</v>
      </c>
      <c r="CB439" s="199">
        <v>7</v>
      </c>
      <c r="CZ439" s="170">
        <v>5.0000000000000002E-5</v>
      </c>
    </row>
    <row r="440" spans="1:104">
      <c r="A440" s="200"/>
      <c r="B440" s="201"/>
      <c r="C440" s="251" t="s">
        <v>523</v>
      </c>
      <c r="D440" s="252"/>
      <c r="E440" s="202">
        <v>150</v>
      </c>
      <c r="F440" s="203"/>
      <c r="G440" s="204"/>
      <c r="M440" s="205" t="s">
        <v>523</v>
      </c>
      <c r="O440" s="192"/>
    </row>
    <row r="441" spans="1:104">
      <c r="A441" s="200"/>
      <c r="B441" s="201"/>
      <c r="C441" s="251" t="s">
        <v>524</v>
      </c>
      <c r="D441" s="252"/>
      <c r="E441" s="202">
        <v>140</v>
      </c>
      <c r="F441" s="203"/>
      <c r="G441" s="204"/>
      <c r="M441" s="205" t="s">
        <v>524</v>
      </c>
      <c r="O441" s="192"/>
    </row>
    <row r="442" spans="1:104">
      <c r="A442" s="200"/>
      <c r="B442" s="201"/>
      <c r="C442" s="251" t="s">
        <v>525</v>
      </c>
      <c r="D442" s="252"/>
      <c r="E442" s="202">
        <v>80</v>
      </c>
      <c r="F442" s="203"/>
      <c r="G442" s="204"/>
      <c r="M442" s="205" t="s">
        <v>525</v>
      </c>
      <c r="O442" s="192"/>
    </row>
    <row r="443" spans="1:104">
      <c r="A443" s="200"/>
      <c r="B443" s="201"/>
      <c r="C443" s="251" t="s">
        <v>526</v>
      </c>
      <c r="D443" s="252"/>
      <c r="E443" s="202">
        <v>320</v>
      </c>
      <c r="F443" s="203"/>
      <c r="G443" s="204"/>
      <c r="M443" s="205" t="s">
        <v>526</v>
      </c>
      <c r="O443" s="192"/>
    </row>
    <row r="444" spans="1:104">
      <c r="A444" s="200"/>
      <c r="B444" s="201"/>
      <c r="C444" s="251" t="s">
        <v>527</v>
      </c>
      <c r="D444" s="252"/>
      <c r="E444" s="202">
        <v>200</v>
      </c>
      <c r="F444" s="203"/>
      <c r="G444" s="204"/>
      <c r="M444" s="205" t="s">
        <v>527</v>
      </c>
      <c r="O444" s="192"/>
    </row>
    <row r="445" spans="1:104">
      <c r="A445" s="193">
        <v>83</v>
      </c>
      <c r="B445" s="194" t="s">
        <v>528</v>
      </c>
      <c r="C445" s="195" t="s">
        <v>529</v>
      </c>
      <c r="D445" s="196" t="s">
        <v>88</v>
      </c>
      <c r="E445" s="197">
        <v>460</v>
      </c>
      <c r="F445" s="225">
        <v>0</v>
      </c>
      <c r="G445" s="198">
        <f>E445*F445</f>
        <v>0</v>
      </c>
      <c r="O445" s="192">
        <v>2</v>
      </c>
      <c r="AA445" s="170">
        <v>1</v>
      </c>
      <c r="AB445" s="170">
        <v>7</v>
      </c>
      <c r="AC445" s="170">
        <v>7</v>
      </c>
      <c r="AZ445" s="170">
        <v>2</v>
      </c>
      <c r="BA445" s="170">
        <f>IF(AZ445=1,G445,0)</f>
        <v>0</v>
      </c>
      <c r="BB445" s="170">
        <f>IF(AZ445=2,G445,0)</f>
        <v>0</v>
      </c>
      <c r="BC445" s="170">
        <f>IF(AZ445=3,G445,0)</f>
        <v>0</v>
      </c>
      <c r="BD445" s="170">
        <f>IF(AZ445=4,G445,0)</f>
        <v>0</v>
      </c>
      <c r="BE445" s="170">
        <f>IF(AZ445=5,G445,0)</f>
        <v>0</v>
      </c>
      <c r="CA445" s="199">
        <v>1</v>
      </c>
      <c r="CB445" s="199">
        <v>7</v>
      </c>
      <c r="CZ445" s="170">
        <v>5.0000000000000002E-5</v>
      </c>
    </row>
    <row r="446" spans="1:104">
      <c r="A446" s="200"/>
      <c r="B446" s="201"/>
      <c r="C446" s="251" t="s">
        <v>530</v>
      </c>
      <c r="D446" s="252"/>
      <c r="E446" s="202">
        <v>460</v>
      </c>
      <c r="F446" s="203"/>
      <c r="G446" s="204"/>
      <c r="M446" s="205" t="s">
        <v>530</v>
      </c>
      <c r="O446" s="192"/>
    </row>
    <row r="447" spans="1:104">
      <c r="A447" s="193">
        <v>84</v>
      </c>
      <c r="B447" s="194" t="s">
        <v>531</v>
      </c>
      <c r="C447" s="195" t="s">
        <v>532</v>
      </c>
      <c r="D447" s="196" t="s">
        <v>101</v>
      </c>
      <c r="E447" s="197">
        <v>0.20150000000000001</v>
      </c>
      <c r="F447" s="225">
        <v>0</v>
      </c>
      <c r="G447" s="198">
        <f>E447*F447</f>
        <v>0</v>
      </c>
      <c r="O447" s="192">
        <v>2</v>
      </c>
      <c r="AA447" s="170">
        <v>3</v>
      </c>
      <c r="AB447" s="170">
        <v>7</v>
      </c>
      <c r="AC447" s="170">
        <v>13384435</v>
      </c>
      <c r="AZ447" s="170">
        <v>2</v>
      </c>
      <c r="BA447" s="170">
        <f>IF(AZ447=1,G447,0)</f>
        <v>0</v>
      </c>
      <c r="BB447" s="170">
        <f>IF(AZ447=2,G447,0)</f>
        <v>0</v>
      </c>
      <c r="BC447" s="170">
        <f>IF(AZ447=3,G447,0)</f>
        <v>0</v>
      </c>
      <c r="BD447" s="170">
        <f>IF(AZ447=4,G447,0)</f>
        <v>0</v>
      </c>
      <c r="BE447" s="170">
        <f>IF(AZ447=5,G447,0)</f>
        <v>0</v>
      </c>
      <c r="CA447" s="199">
        <v>3</v>
      </c>
      <c r="CB447" s="199">
        <v>7</v>
      </c>
      <c r="CZ447" s="170">
        <v>1</v>
      </c>
    </row>
    <row r="448" spans="1:104">
      <c r="A448" s="200"/>
      <c r="B448" s="201"/>
      <c r="C448" s="251" t="s">
        <v>533</v>
      </c>
      <c r="D448" s="252"/>
      <c r="E448" s="202">
        <v>4.3099999999999999E-2</v>
      </c>
      <c r="F448" s="203"/>
      <c r="G448" s="204"/>
      <c r="M448" s="205" t="s">
        <v>533</v>
      </c>
      <c r="O448" s="192"/>
    </row>
    <row r="449" spans="1:104">
      <c r="A449" s="200"/>
      <c r="B449" s="201"/>
      <c r="C449" s="251" t="s">
        <v>534</v>
      </c>
      <c r="D449" s="252"/>
      <c r="E449" s="202">
        <v>1.7600000000000001E-2</v>
      </c>
      <c r="F449" s="203"/>
      <c r="G449" s="204"/>
      <c r="M449" s="205" t="s">
        <v>534</v>
      </c>
      <c r="O449" s="192"/>
    </row>
    <row r="450" spans="1:104">
      <c r="A450" s="200"/>
      <c r="B450" s="201"/>
      <c r="C450" s="251" t="s">
        <v>535</v>
      </c>
      <c r="D450" s="252"/>
      <c r="E450" s="202">
        <v>0.14080000000000001</v>
      </c>
      <c r="F450" s="203"/>
      <c r="G450" s="204"/>
      <c r="M450" s="205" t="s">
        <v>535</v>
      </c>
      <c r="O450" s="192"/>
    </row>
    <row r="451" spans="1:104">
      <c r="A451" s="193">
        <v>85</v>
      </c>
      <c r="B451" s="194" t="s">
        <v>536</v>
      </c>
      <c r="C451" s="195" t="s">
        <v>537</v>
      </c>
      <c r="D451" s="196" t="s">
        <v>101</v>
      </c>
      <c r="E451" s="197">
        <v>0.90549999999999997</v>
      </c>
      <c r="F451" s="225">
        <v>0</v>
      </c>
      <c r="G451" s="198">
        <f>E451*F451</f>
        <v>0</v>
      </c>
      <c r="O451" s="192">
        <v>2</v>
      </c>
      <c r="AA451" s="170">
        <v>3</v>
      </c>
      <c r="AB451" s="170">
        <v>7</v>
      </c>
      <c r="AC451" s="170">
        <v>13483420</v>
      </c>
      <c r="AZ451" s="170">
        <v>2</v>
      </c>
      <c r="BA451" s="170">
        <f>IF(AZ451=1,G451,0)</f>
        <v>0</v>
      </c>
      <c r="BB451" s="170">
        <f>IF(AZ451=2,G451,0)</f>
        <v>0</v>
      </c>
      <c r="BC451" s="170">
        <f>IF(AZ451=3,G451,0)</f>
        <v>0</v>
      </c>
      <c r="BD451" s="170">
        <f>IF(AZ451=4,G451,0)</f>
        <v>0</v>
      </c>
      <c r="BE451" s="170">
        <f>IF(AZ451=5,G451,0)</f>
        <v>0</v>
      </c>
      <c r="CA451" s="199">
        <v>3</v>
      </c>
      <c r="CB451" s="199">
        <v>7</v>
      </c>
      <c r="CZ451" s="170">
        <v>1</v>
      </c>
    </row>
    <row r="452" spans="1:104">
      <c r="A452" s="200"/>
      <c r="B452" s="201"/>
      <c r="C452" s="251" t="s">
        <v>538</v>
      </c>
      <c r="D452" s="252"/>
      <c r="E452" s="202">
        <v>0.45279999999999998</v>
      </c>
      <c r="F452" s="203"/>
      <c r="G452" s="204"/>
      <c r="M452" s="205" t="s">
        <v>538</v>
      </c>
      <c r="O452" s="192"/>
    </row>
    <row r="453" spans="1:104">
      <c r="A453" s="200"/>
      <c r="B453" s="201"/>
      <c r="C453" s="251" t="s">
        <v>539</v>
      </c>
      <c r="D453" s="252"/>
      <c r="E453" s="202">
        <v>0.45279999999999998</v>
      </c>
      <c r="F453" s="203"/>
      <c r="G453" s="204"/>
      <c r="M453" s="205" t="s">
        <v>539</v>
      </c>
      <c r="O453" s="192"/>
    </row>
    <row r="454" spans="1:104">
      <c r="A454" s="193">
        <v>86</v>
      </c>
      <c r="B454" s="194" t="s">
        <v>540</v>
      </c>
      <c r="C454" s="195" t="s">
        <v>541</v>
      </c>
      <c r="D454" s="196" t="s">
        <v>101</v>
      </c>
      <c r="E454" s="197">
        <v>0.16500000000000001</v>
      </c>
      <c r="F454" s="225">
        <v>0</v>
      </c>
      <c r="G454" s="198">
        <f>E454*F454</f>
        <v>0</v>
      </c>
      <c r="O454" s="192">
        <v>2</v>
      </c>
      <c r="AA454" s="170">
        <v>3</v>
      </c>
      <c r="AB454" s="170">
        <v>7</v>
      </c>
      <c r="AC454" s="170">
        <v>13611218</v>
      </c>
      <c r="AZ454" s="170">
        <v>2</v>
      </c>
      <c r="BA454" s="170">
        <f>IF(AZ454=1,G454,0)</f>
        <v>0</v>
      </c>
      <c r="BB454" s="170">
        <f>IF(AZ454=2,G454,0)</f>
        <v>0</v>
      </c>
      <c r="BC454" s="170">
        <f>IF(AZ454=3,G454,0)</f>
        <v>0</v>
      </c>
      <c r="BD454" s="170">
        <f>IF(AZ454=4,G454,0)</f>
        <v>0</v>
      </c>
      <c r="BE454" s="170">
        <f>IF(AZ454=5,G454,0)</f>
        <v>0</v>
      </c>
      <c r="CA454" s="199">
        <v>3</v>
      </c>
      <c r="CB454" s="199">
        <v>7</v>
      </c>
      <c r="CZ454" s="170">
        <v>1</v>
      </c>
    </row>
    <row r="455" spans="1:104">
      <c r="A455" s="200"/>
      <c r="B455" s="201"/>
      <c r="C455" s="251" t="s">
        <v>542</v>
      </c>
      <c r="D455" s="252"/>
      <c r="E455" s="202">
        <v>0.16500000000000001</v>
      </c>
      <c r="F455" s="203"/>
      <c r="G455" s="204"/>
      <c r="M455" s="205" t="s">
        <v>542</v>
      </c>
      <c r="O455" s="192"/>
    </row>
    <row r="456" spans="1:104">
      <c r="A456" s="193">
        <v>87</v>
      </c>
      <c r="B456" s="194" t="s">
        <v>543</v>
      </c>
      <c r="C456" s="195" t="s">
        <v>544</v>
      </c>
      <c r="D456" s="196" t="s">
        <v>101</v>
      </c>
      <c r="E456" s="197">
        <v>4.58E-2</v>
      </c>
      <c r="F456" s="225">
        <v>0</v>
      </c>
      <c r="G456" s="198">
        <f>E456*F456</f>
        <v>0</v>
      </c>
      <c r="O456" s="192">
        <v>2</v>
      </c>
      <c r="AA456" s="170">
        <v>3</v>
      </c>
      <c r="AB456" s="170">
        <v>7</v>
      </c>
      <c r="AC456" s="170">
        <v>13611224</v>
      </c>
      <c r="AZ456" s="170">
        <v>2</v>
      </c>
      <c r="BA456" s="170">
        <f>IF(AZ456=1,G456,0)</f>
        <v>0</v>
      </c>
      <c r="BB456" s="170">
        <f>IF(AZ456=2,G456,0)</f>
        <v>0</v>
      </c>
      <c r="BC456" s="170">
        <f>IF(AZ456=3,G456,0)</f>
        <v>0</v>
      </c>
      <c r="BD456" s="170">
        <f>IF(AZ456=4,G456,0)</f>
        <v>0</v>
      </c>
      <c r="BE456" s="170">
        <f>IF(AZ456=5,G456,0)</f>
        <v>0</v>
      </c>
      <c r="CA456" s="199">
        <v>3</v>
      </c>
      <c r="CB456" s="199">
        <v>7</v>
      </c>
      <c r="CZ456" s="170">
        <v>1</v>
      </c>
    </row>
    <row r="457" spans="1:104">
      <c r="A457" s="200"/>
      <c r="B457" s="201"/>
      <c r="C457" s="251" t="s">
        <v>545</v>
      </c>
      <c r="D457" s="252"/>
      <c r="E457" s="202">
        <v>8.8000000000000005E-3</v>
      </c>
      <c r="F457" s="203"/>
      <c r="G457" s="204"/>
      <c r="M457" s="205" t="s">
        <v>545</v>
      </c>
      <c r="O457" s="192"/>
    </row>
    <row r="458" spans="1:104">
      <c r="A458" s="200"/>
      <c r="B458" s="201"/>
      <c r="C458" s="251" t="s">
        <v>546</v>
      </c>
      <c r="D458" s="252"/>
      <c r="E458" s="202">
        <v>1.8499999999999999E-2</v>
      </c>
      <c r="F458" s="203"/>
      <c r="G458" s="204"/>
      <c r="M458" s="205" t="s">
        <v>546</v>
      </c>
      <c r="O458" s="192"/>
    </row>
    <row r="459" spans="1:104">
      <c r="A459" s="200"/>
      <c r="B459" s="201"/>
      <c r="C459" s="251" t="s">
        <v>547</v>
      </c>
      <c r="D459" s="252"/>
      <c r="E459" s="202">
        <v>1.8499999999999999E-2</v>
      </c>
      <c r="F459" s="203"/>
      <c r="G459" s="204"/>
      <c r="M459" s="205" t="s">
        <v>547</v>
      </c>
      <c r="O459" s="192"/>
    </row>
    <row r="460" spans="1:104">
      <c r="A460" s="193">
        <v>88</v>
      </c>
      <c r="B460" s="194" t="s">
        <v>548</v>
      </c>
      <c r="C460" s="195" t="s">
        <v>549</v>
      </c>
      <c r="D460" s="196" t="s">
        <v>101</v>
      </c>
      <c r="E460" s="197">
        <v>7.0000000000000007E-2</v>
      </c>
      <c r="F460" s="225">
        <v>0</v>
      </c>
      <c r="G460" s="198">
        <f>E460*F460</f>
        <v>0</v>
      </c>
      <c r="O460" s="192">
        <v>2</v>
      </c>
      <c r="AA460" s="170">
        <v>3</v>
      </c>
      <c r="AB460" s="170">
        <v>7</v>
      </c>
      <c r="AC460" s="170">
        <v>14587796</v>
      </c>
      <c r="AZ460" s="170">
        <v>2</v>
      </c>
      <c r="BA460" s="170">
        <f>IF(AZ460=1,G460,0)</f>
        <v>0</v>
      </c>
      <c r="BB460" s="170">
        <f>IF(AZ460=2,G460,0)</f>
        <v>0</v>
      </c>
      <c r="BC460" s="170">
        <f>IF(AZ460=3,G460,0)</f>
        <v>0</v>
      </c>
      <c r="BD460" s="170">
        <f>IF(AZ460=4,G460,0)</f>
        <v>0</v>
      </c>
      <c r="BE460" s="170">
        <f>IF(AZ460=5,G460,0)</f>
        <v>0</v>
      </c>
      <c r="CA460" s="199">
        <v>3</v>
      </c>
      <c r="CB460" s="199">
        <v>7</v>
      </c>
      <c r="CZ460" s="170">
        <v>1</v>
      </c>
    </row>
    <row r="461" spans="1:104">
      <c r="A461" s="206"/>
      <c r="B461" s="207" t="s">
        <v>90</v>
      </c>
      <c r="C461" s="208" t="str">
        <f>CONCATENATE(B420," ",C420)</f>
        <v>767 Konstrukce zámečnické</v>
      </c>
      <c r="D461" s="209"/>
      <c r="E461" s="210"/>
      <c r="F461" s="211"/>
      <c r="G461" s="212">
        <f>SUM(G420:G460)</f>
        <v>0</v>
      </c>
      <c r="O461" s="192">
        <v>4</v>
      </c>
      <c r="BA461" s="213">
        <f>SUM(BA420:BA460)</f>
        <v>0</v>
      </c>
      <c r="BB461" s="213">
        <f>SUM(BB420:BB460)</f>
        <v>0</v>
      </c>
      <c r="BC461" s="213">
        <f>SUM(BC420:BC460)</f>
        <v>0</v>
      </c>
      <c r="BD461" s="213">
        <f>SUM(BD420:BD460)</f>
        <v>0</v>
      </c>
      <c r="BE461" s="213">
        <f>SUM(BE420:BE460)</f>
        <v>0</v>
      </c>
    </row>
    <row r="462" spans="1:104">
      <c r="A462" s="185" t="s">
        <v>25</v>
      </c>
      <c r="B462" s="186" t="s">
        <v>550</v>
      </c>
      <c r="C462" s="187" t="s">
        <v>551</v>
      </c>
      <c r="D462" s="188"/>
      <c r="E462" s="189"/>
      <c r="F462" s="189"/>
      <c r="G462" s="190"/>
      <c r="H462" s="191"/>
      <c r="I462" s="191"/>
      <c r="O462" s="192">
        <v>1</v>
      </c>
    </row>
    <row r="463" spans="1:104">
      <c r="A463" s="193">
        <v>89</v>
      </c>
      <c r="B463" s="194" t="s">
        <v>552</v>
      </c>
      <c r="C463" s="195" t="s">
        <v>553</v>
      </c>
      <c r="D463" s="196" t="s">
        <v>91</v>
      </c>
      <c r="E463" s="197">
        <v>518.84</v>
      </c>
      <c r="F463" s="225">
        <v>0</v>
      </c>
      <c r="G463" s="198">
        <f>E463*F463</f>
        <v>0</v>
      </c>
      <c r="O463" s="192">
        <v>2</v>
      </c>
      <c r="AA463" s="170">
        <v>1</v>
      </c>
      <c r="AB463" s="170">
        <v>7</v>
      </c>
      <c r="AC463" s="170">
        <v>7</v>
      </c>
      <c r="AZ463" s="170">
        <v>2</v>
      </c>
      <c r="BA463" s="170">
        <f>IF(AZ463=1,G463,0)</f>
        <v>0</v>
      </c>
      <c r="BB463" s="170">
        <f>IF(AZ463=2,G463,0)</f>
        <v>0</v>
      </c>
      <c r="BC463" s="170">
        <f>IF(AZ463=3,G463,0)</f>
        <v>0</v>
      </c>
      <c r="BD463" s="170">
        <f>IF(AZ463=4,G463,0)</f>
        <v>0</v>
      </c>
      <c r="BE463" s="170">
        <f>IF(AZ463=5,G463,0)</f>
        <v>0</v>
      </c>
      <c r="CA463" s="199">
        <v>1</v>
      </c>
      <c r="CB463" s="199">
        <v>7</v>
      </c>
      <c r="CZ463" s="170">
        <v>0</v>
      </c>
    </row>
    <row r="464" spans="1:104" ht="31.2">
      <c r="A464" s="200"/>
      <c r="B464" s="201"/>
      <c r="C464" s="251" t="s">
        <v>253</v>
      </c>
      <c r="D464" s="252"/>
      <c r="E464" s="202">
        <v>261.95</v>
      </c>
      <c r="F464" s="203"/>
      <c r="G464" s="204"/>
      <c r="M464" s="205" t="s">
        <v>253</v>
      </c>
      <c r="O464" s="192"/>
    </row>
    <row r="465" spans="1:104" ht="21">
      <c r="A465" s="200"/>
      <c r="B465" s="201"/>
      <c r="C465" s="251" t="s">
        <v>254</v>
      </c>
      <c r="D465" s="252"/>
      <c r="E465" s="202">
        <v>252.91</v>
      </c>
      <c r="F465" s="203"/>
      <c r="G465" s="204"/>
      <c r="M465" s="205" t="s">
        <v>254</v>
      </c>
      <c r="O465" s="192"/>
    </row>
    <row r="466" spans="1:104">
      <c r="A466" s="200"/>
      <c r="B466" s="201"/>
      <c r="C466" s="251" t="s">
        <v>458</v>
      </c>
      <c r="D466" s="252"/>
      <c r="E466" s="202">
        <v>3.98</v>
      </c>
      <c r="F466" s="203"/>
      <c r="G466" s="204"/>
      <c r="M466" s="205" t="s">
        <v>458</v>
      </c>
      <c r="O466" s="192"/>
    </row>
    <row r="467" spans="1:104">
      <c r="A467" s="206"/>
      <c r="B467" s="207" t="s">
        <v>90</v>
      </c>
      <c r="C467" s="208" t="str">
        <f>CONCATENATE(B462," ",C462)</f>
        <v>775 Podlahy vlysové a parketové</v>
      </c>
      <c r="D467" s="209"/>
      <c r="E467" s="210"/>
      <c r="F467" s="211"/>
      <c r="G467" s="212">
        <f>SUM(G462:G466)</f>
        <v>0</v>
      </c>
      <c r="O467" s="192">
        <v>4</v>
      </c>
      <c r="BA467" s="213">
        <f>SUM(BA462:BA466)</f>
        <v>0</v>
      </c>
      <c r="BB467" s="213">
        <f>SUM(BB462:BB466)</f>
        <v>0</v>
      </c>
      <c r="BC467" s="213">
        <f>SUM(BC462:BC466)</f>
        <v>0</v>
      </c>
      <c r="BD467" s="213">
        <f>SUM(BD462:BD466)</f>
        <v>0</v>
      </c>
      <c r="BE467" s="213">
        <f>SUM(BE462:BE466)</f>
        <v>0</v>
      </c>
    </row>
    <row r="468" spans="1:104">
      <c r="A468" s="185" t="s">
        <v>25</v>
      </c>
      <c r="B468" s="186" t="s">
        <v>554</v>
      </c>
      <c r="C468" s="187" t="s">
        <v>555</v>
      </c>
      <c r="D468" s="188"/>
      <c r="E468" s="189"/>
      <c r="F468" s="189"/>
      <c r="G468" s="190"/>
      <c r="H468" s="191"/>
      <c r="I468" s="191"/>
      <c r="O468" s="192">
        <v>1</v>
      </c>
    </row>
    <row r="469" spans="1:104" ht="20.399999999999999">
      <c r="A469" s="193">
        <v>90</v>
      </c>
      <c r="B469" s="194" t="s">
        <v>556</v>
      </c>
      <c r="C469" s="195" t="s">
        <v>557</v>
      </c>
      <c r="D469" s="196" t="s">
        <v>91</v>
      </c>
      <c r="E469" s="197">
        <v>53.54</v>
      </c>
      <c r="F469" s="225">
        <v>0</v>
      </c>
      <c r="G469" s="198">
        <f>E469*F469</f>
        <v>0</v>
      </c>
      <c r="O469" s="192">
        <v>2</v>
      </c>
      <c r="AA469" s="170">
        <v>1</v>
      </c>
      <c r="AB469" s="170">
        <v>7</v>
      </c>
      <c r="AC469" s="170">
        <v>7</v>
      </c>
      <c r="AZ469" s="170">
        <v>2</v>
      </c>
      <c r="BA469" s="170">
        <f>IF(AZ469=1,G469,0)</f>
        <v>0</v>
      </c>
      <c r="BB469" s="170">
        <f>IF(AZ469=2,G469,0)</f>
        <v>0</v>
      </c>
      <c r="BC469" s="170">
        <f>IF(AZ469=3,G469,0)</f>
        <v>0</v>
      </c>
      <c r="BD469" s="170">
        <f>IF(AZ469=4,G469,0)</f>
        <v>0</v>
      </c>
      <c r="BE469" s="170">
        <f>IF(AZ469=5,G469,0)</f>
        <v>0</v>
      </c>
      <c r="CA469" s="199">
        <v>1</v>
      </c>
      <c r="CB469" s="199">
        <v>7</v>
      </c>
      <c r="CZ469" s="170">
        <v>0</v>
      </c>
    </row>
    <row r="470" spans="1:104">
      <c r="A470" s="200"/>
      <c r="B470" s="201"/>
      <c r="C470" s="251" t="s">
        <v>458</v>
      </c>
      <c r="D470" s="252"/>
      <c r="E470" s="202">
        <v>3.98</v>
      </c>
      <c r="F470" s="203"/>
      <c r="G470" s="204"/>
      <c r="M470" s="205" t="s">
        <v>458</v>
      </c>
      <c r="O470" s="192"/>
    </row>
    <row r="471" spans="1:104">
      <c r="A471" s="200"/>
      <c r="B471" s="201"/>
      <c r="C471" s="251" t="s">
        <v>558</v>
      </c>
      <c r="D471" s="252"/>
      <c r="E471" s="202">
        <v>49.56</v>
      </c>
      <c r="F471" s="203"/>
      <c r="G471" s="204"/>
      <c r="M471" s="205" t="s">
        <v>558</v>
      </c>
      <c r="O471" s="192"/>
    </row>
    <row r="472" spans="1:104">
      <c r="A472" s="206"/>
      <c r="B472" s="207" t="s">
        <v>90</v>
      </c>
      <c r="C472" s="208" t="str">
        <f>CONCATENATE(B468," ",C468)</f>
        <v>776 Podlahy povlakové</v>
      </c>
      <c r="D472" s="209"/>
      <c r="E472" s="210"/>
      <c r="F472" s="211"/>
      <c r="G472" s="212">
        <f>SUM(G468:G471)</f>
        <v>0</v>
      </c>
      <c r="O472" s="192">
        <v>4</v>
      </c>
      <c r="BA472" s="213">
        <f>SUM(BA468:BA471)</f>
        <v>0</v>
      </c>
      <c r="BB472" s="213">
        <f>SUM(BB468:BB471)</f>
        <v>0</v>
      </c>
      <c r="BC472" s="213">
        <f>SUM(BC468:BC471)</f>
        <v>0</v>
      </c>
      <c r="BD472" s="213">
        <f>SUM(BD468:BD471)</f>
        <v>0</v>
      </c>
      <c r="BE472" s="213">
        <f>SUM(BE468:BE471)</f>
        <v>0</v>
      </c>
    </row>
    <row r="473" spans="1:104">
      <c r="A473" s="185" t="s">
        <v>25</v>
      </c>
      <c r="B473" s="186" t="s">
        <v>559</v>
      </c>
      <c r="C473" s="187" t="s">
        <v>560</v>
      </c>
      <c r="D473" s="188"/>
      <c r="E473" s="189"/>
      <c r="F473" s="189"/>
      <c r="G473" s="190"/>
      <c r="H473" s="191"/>
      <c r="I473" s="191"/>
      <c r="O473" s="192">
        <v>1</v>
      </c>
    </row>
    <row r="474" spans="1:104">
      <c r="A474" s="193">
        <v>91</v>
      </c>
      <c r="B474" s="194" t="s">
        <v>561</v>
      </c>
      <c r="C474" s="195" t="s">
        <v>562</v>
      </c>
      <c r="D474" s="196" t="s">
        <v>26</v>
      </c>
      <c r="E474" s="197">
        <v>2</v>
      </c>
      <c r="F474" s="225">
        <v>0</v>
      </c>
      <c r="G474" s="198">
        <f>E474*F474</f>
        <v>0</v>
      </c>
      <c r="O474" s="192">
        <v>2</v>
      </c>
      <c r="AA474" s="170">
        <v>1</v>
      </c>
      <c r="AB474" s="170">
        <v>7</v>
      </c>
      <c r="AC474" s="170">
        <v>7</v>
      </c>
      <c r="AZ474" s="170">
        <v>4</v>
      </c>
      <c r="BA474" s="170">
        <f>IF(AZ474=1,G474,0)</f>
        <v>0</v>
      </c>
      <c r="BB474" s="170">
        <f>IF(AZ474=2,G474,0)</f>
        <v>0</v>
      </c>
      <c r="BC474" s="170">
        <f>IF(AZ474=3,G474,0)</f>
        <v>0</v>
      </c>
      <c r="BD474" s="170">
        <f>IF(AZ474=4,G474,0)</f>
        <v>0</v>
      </c>
      <c r="BE474" s="170">
        <f>IF(AZ474=5,G474,0)</f>
        <v>0</v>
      </c>
      <c r="CA474" s="199">
        <v>1</v>
      </c>
      <c r="CB474" s="199">
        <v>7</v>
      </c>
      <c r="CZ474" s="170">
        <v>5.0000000000000002E-5</v>
      </c>
    </row>
    <row r="475" spans="1:104">
      <c r="A475" s="206"/>
      <c r="B475" s="207" t="s">
        <v>90</v>
      </c>
      <c r="C475" s="208" t="str">
        <f>CONCATENATE(B473," ",C473)</f>
        <v>M33 Montáže dopravních zařízení a vah-výtahy</v>
      </c>
      <c r="D475" s="209"/>
      <c r="E475" s="210"/>
      <c r="F475" s="211"/>
      <c r="G475" s="212">
        <f>SUM(G473:G474)</f>
        <v>0</v>
      </c>
      <c r="O475" s="192">
        <v>4</v>
      </c>
      <c r="BA475" s="213">
        <f>SUM(BA473:BA474)</f>
        <v>0</v>
      </c>
      <c r="BB475" s="213">
        <f>SUM(BB473:BB474)</f>
        <v>0</v>
      </c>
      <c r="BC475" s="213">
        <f>SUM(BC473:BC474)</f>
        <v>0</v>
      </c>
      <c r="BD475" s="213">
        <f>SUM(BD473:BD474)</f>
        <v>0</v>
      </c>
      <c r="BE475" s="213">
        <f>SUM(BE473:BE474)</f>
        <v>0</v>
      </c>
    </row>
    <row r="476" spans="1:104">
      <c r="A476" s="185" t="s">
        <v>25</v>
      </c>
      <c r="B476" s="186" t="s">
        <v>9</v>
      </c>
      <c r="C476" s="187" t="s">
        <v>10</v>
      </c>
      <c r="D476" s="188"/>
      <c r="E476" s="189"/>
      <c r="F476" s="189"/>
      <c r="G476" s="190"/>
      <c r="H476" s="191"/>
      <c r="I476" s="191"/>
      <c r="O476" s="192">
        <v>1</v>
      </c>
    </row>
    <row r="477" spans="1:104">
      <c r="A477" s="193">
        <v>92</v>
      </c>
      <c r="B477" s="194" t="s">
        <v>563</v>
      </c>
      <c r="C477" s="195" t="s">
        <v>564</v>
      </c>
      <c r="D477" s="196" t="s">
        <v>101</v>
      </c>
      <c r="E477" s="197">
        <v>1065.113598684</v>
      </c>
      <c r="F477" s="225">
        <v>0</v>
      </c>
      <c r="G477" s="198">
        <f t="shared" ref="G477:G483" si="0">E477*F477</f>
        <v>0</v>
      </c>
      <c r="O477" s="192">
        <v>2</v>
      </c>
      <c r="AA477" s="170">
        <v>8</v>
      </c>
      <c r="AB477" s="170">
        <v>0</v>
      </c>
      <c r="AC477" s="170">
        <v>3</v>
      </c>
      <c r="AZ477" s="170">
        <v>1</v>
      </c>
      <c r="BA477" s="170">
        <f t="shared" ref="BA477:BA483" si="1">IF(AZ477=1,G477,0)</f>
        <v>0</v>
      </c>
      <c r="BB477" s="170">
        <f t="shared" ref="BB477:BB483" si="2">IF(AZ477=2,G477,0)</f>
        <v>0</v>
      </c>
      <c r="BC477" s="170">
        <f t="shared" ref="BC477:BC483" si="3">IF(AZ477=3,G477,0)</f>
        <v>0</v>
      </c>
      <c r="BD477" s="170">
        <f t="shared" ref="BD477:BD483" si="4">IF(AZ477=4,G477,0)</f>
        <v>0</v>
      </c>
      <c r="BE477" s="170">
        <f t="shared" ref="BE477:BE483" si="5">IF(AZ477=5,G477,0)</f>
        <v>0</v>
      </c>
      <c r="CA477" s="199">
        <v>8</v>
      </c>
      <c r="CB477" s="199">
        <v>0</v>
      </c>
      <c r="CZ477" s="170">
        <v>0</v>
      </c>
    </row>
    <row r="478" spans="1:104">
      <c r="A478" s="193">
        <v>93</v>
      </c>
      <c r="B478" s="194" t="s">
        <v>565</v>
      </c>
      <c r="C478" s="195" t="s">
        <v>566</v>
      </c>
      <c r="D478" s="196" t="s">
        <v>101</v>
      </c>
      <c r="E478" s="197">
        <v>4260.4543947359998</v>
      </c>
      <c r="F478" s="225">
        <v>0</v>
      </c>
      <c r="G478" s="198">
        <f t="shared" si="0"/>
        <v>0</v>
      </c>
      <c r="O478" s="192">
        <v>2</v>
      </c>
      <c r="AA478" s="170">
        <v>8</v>
      </c>
      <c r="AB478" s="170">
        <v>0</v>
      </c>
      <c r="AC478" s="170">
        <v>3</v>
      </c>
      <c r="AZ478" s="170">
        <v>1</v>
      </c>
      <c r="BA478" s="170">
        <f t="shared" si="1"/>
        <v>0</v>
      </c>
      <c r="BB478" s="170">
        <f t="shared" si="2"/>
        <v>0</v>
      </c>
      <c r="BC478" s="170">
        <f t="shared" si="3"/>
        <v>0</v>
      </c>
      <c r="BD478" s="170">
        <f t="shared" si="4"/>
        <v>0</v>
      </c>
      <c r="BE478" s="170">
        <f t="shared" si="5"/>
        <v>0</v>
      </c>
      <c r="CA478" s="199">
        <v>8</v>
      </c>
      <c r="CB478" s="199">
        <v>0</v>
      </c>
      <c r="CZ478" s="170">
        <v>0</v>
      </c>
    </row>
    <row r="479" spans="1:104">
      <c r="A479" s="193">
        <v>94</v>
      </c>
      <c r="B479" s="194" t="s">
        <v>567</v>
      </c>
      <c r="C479" s="195" t="s">
        <v>568</v>
      </c>
      <c r="D479" s="196" t="s">
        <v>101</v>
      </c>
      <c r="E479" s="197">
        <v>1065.113598684</v>
      </c>
      <c r="F479" s="225">
        <v>0</v>
      </c>
      <c r="G479" s="198">
        <f t="shared" si="0"/>
        <v>0</v>
      </c>
      <c r="O479" s="192">
        <v>2</v>
      </c>
      <c r="AA479" s="170">
        <v>8</v>
      </c>
      <c r="AB479" s="170">
        <v>0</v>
      </c>
      <c r="AC479" s="170">
        <v>3</v>
      </c>
      <c r="AZ479" s="170">
        <v>1</v>
      </c>
      <c r="BA479" s="170">
        <f t="shared" si="1"/>
        <v>0</v>
      </c>
      <c r="BB479" s="170">
        <f t="shared" si="2"/>
        <v>0</v>
      </c>
      <c r="BC479" s="170">
        <f t="shared" si="3"/>
        <v>0</v>
      </c>
      <c r="BD479" s="170">
        <f t="shared" si="4"/>
        <v>0</v>
      </c>
      <c r="BE479" s="170">
        <f t="shared" si="5"/>
        <v>0</v>
      </c>
      <c r="CA479" s="199">
        <v>8</v>
      </c>
      <c r="CB479" s="199">
        <v>0</v>
      </c>
      <c r="CZ479" s="170">
        <v>0</v>
      </c>
    </row>
    <row r="480" spans="1:104">
      <c r="A480" s="193">
        <v>95</v>
      </c>
      <c r="B480" s="194" t="s">
        <v>569</v>
      </c>
      <c r="C480" s="195" t="s">
        <v>570</v>
      </c>
      <c r="D480" s="196" t="s">
        <v>101</v>
      </c>
      <c r="E480" s="197">
        <v>20237.158374996001</v>
      </c>
      <c r="F480" s="225">
        <v>0</v>
      </c>
      <c r="G480" s="198">
        <f t="shared" si="0"/>
        <v>0</v>
      </c>
      <c r="O480" s="192">
        <v>2</v>
      </c>
      <c r="AA480" s="170">
        <v>8</v>
      </c>
      <c r="AB480" s="170">
        <v>0</v>
      </c>
      <c r="AC480" s="170">
        <v>3</v>
      </c>
      <c r="AZ480" s="170">
        <v>1</v>
      </c>
      <c r="BA480" s="170">
        <f t="shared" si="1"/>
        <v>0</v>
      </c>
      <c r="BB480" s="170">
        <f t="shared" si="2"/>
        <v>0</v>
      </c>
      <c r="BC480" s="170">
        <f t="shared" si="3"/>
        <v>0</v>
      </c>
      <c r="BD480" s="170">
        <f t="shared" si="4"/>
        <v>0</v>
      </c>
      <c r="BE480" s="170">
        <f t="shared" si="5"/>
        <v>0</v>
      </c>
      <c r="CA480" s="199">
        <v>8</v>
      </c>
      <c r="CB480" s="199">
        <v>0</v>
      </c>
      <c r="CZ480" s="170">
        <v>0</v>
      </c>
    </row>
    <row r="481" spans="1:104">
      <c r="A481" s="193">
        <v>96</v>
      </c>
      <c r="B481" s="194" t="s">
        <v>571</v>
      </c>
      <c r="C481" s="195" t="s">
        <v>572</v>
      </c>
      <c r="D481" s="196" t="s">
        <v>101</v>
      </c>
      <c r="E481" s="197">
        <v>1065.113598684</v>
      </c>
      <c r="F481" s="225">
        <v>0</v>
      </c>
      <c r="G481" s="198">
        <f t="shared" si="0"/>
        <v>0</v>
      </c>
      <c r="O481" s="192">
        <v>2</v>
      </c>
      <c r="AA481" s="170">
        <v>8</v>
      </c>
      <c r="AB481" s="170">
        <v>0</v>
      </c>
      <c r="AC481" s="170">
        <v>3</v>
      </c>
      <c r="AZ481" s="170">
        <v>1</v>
      </c>
      <c r="BA481" s="170">
        <f t="shared" si="1"/>
        <v>0</v>
      </c>
      <c r="BB481" s="170">
        <f t="shared" si="2"/>
        <v>0</v>
      </c>
      <c r="BC481" s="170">
        <f t="shared" si="3"/>
        <v>0</v>
      </c>
      <c r="BD481" s="170">
        <f t="shared" si="4"/>
        <v>0</v>
      </c>
      <c r="BE481" s="170">
        <f t="shared" si="5"/>
        <v>0</v>
      </c>
      <c r="CA481" s="199">
        <v>8</v>
      </c>
      <c r="CB481" s="199">
        <v>0</v>
      </c>
      <c r="CZ481" s="170">
        <v>0</v>
      </c>
    </row>
    <row r="482" spans="1:104">
      <c r="A482" s="193">
        <v>97</v>
      </c>
      <c r="B482" s="194" t="s">
        <v>573</v>
      </c>
      <c r="C482" s="195" t="s">
        <v>574</v>
      </c>
      <c r="D482" s="196" t="s">
        <v>101</v>
      </c>
      <c r="E482" s="197">
        <v>3195.3407960519999</v>
      </c>
      <c r="F482" s="225">
        <v>0</v>
      </c>
      <c r="G482" s="198">
        <f t="shared" si="0"/>
        <v>0</v>
      </c>
      <c r="O482" s="192">
        <v>2</v>
      </c>
      <c r="AA482" s="170">
        <v>8</v>
      </c>
      <c r="AB482" s="170">
        <v>0</v>
      </c>
      <c r="AC482" s="170">
        <v>3</v>
      </c>
      <c r="AZ482" s="170">
        <v>1</v>
      </c>
      <c r="BA482" s="170">
        <f t="shared" si="1"/>
        <v>0</v>
      </c>
      <c r="BB482" s="170">
        <f t="shared" si="2"/>
        <v>0</v>
      </c>
      <c r="BC482" s="170">
        <f t="shared" si="3"/>
        <v>0</v>
      </c>
      <c r="BD482" s="170">
        <f t="shared" si="4"/>
        <v>0</v>
      </c>
      <c r="BE482" s="170">
        <f t="shared" si="5"/>
        <v>0</v>
      </c>
      <c r="CA482" s="199">
        <v>8</v>
      </c>
      <c r="CB482" s="199">
        <v>0</v>
      </c>
      <c r="CZ482" s="170">
        <v>0</v>
      </c>
    </row>
    <row r="483" spans="1:104">
      <c r="A483" s="193">
        <v>98</v>
      </c>
      <c r="B483" s="194" t="s">
        <v>575</v>
      </c>
      <c r="C483" s="195" t="s">
        <v>576</v>
      </c>
      <c r="D483" s="196" t="s">
        <v>101</v>
      </c>
      <c r="E483" s="197">
        <v>1065.113598684</v>
      </c>
      <c r="F483" s="225">
        <v>0</v>
      </c>
      <c r="G483" s="198">
        <f t="shared" si="0"/>
        <v>0</v>
      </c>
      <c r="O483" s="192">
        <v>2</v>
      </c>
      <c r="AA483" s="170">
        <v>8</v>
      </c>
      <c r="AB483" s="170">
        <v>0</v>
      </c>
      <c r="AC483" s="170">
        <v>3</v>
      </c>
      <c r="AZ483" s="170">
        <v>1</v>
      </c>
      <c r="BA483" s="170">
        <f t="shared" si="1"/>
        <v>0</v>
      </c>
      <c r="BB483" s="170">
        <f t="shared" si="2"/>
        <v>0</v>
      </c>
      <c r="BC483" s="170">
        <f t="shared" si="3"/>
        <v>0</v>
      </c>
      <c r="BD483" s="170">
        <f t="shared" si="4"/>
        <v>0</v>
      </c>
      <c r="BE483" s="170">
        <f t="shared" si="5"/>
        <v>0</v>
      </c>
      <c r="CA483" s="199">
        <v>8</v>
      </c>
      <c r="CB483" s="199">
        <v>0</v>
      </c>
      <c r="CZ483" s="170">
        <v>0</v>
      </c>
    </row>
    <row r="484" spans="1:104">
      <c r="A484" s="206"/>
      <c r="B484" s="207" t="s">
        <v>90</v>
      </c>
      <c r="C484" s="208" t="str">
        <f>CONCATENATE(B476," ",C476)</f>
        <v>D96 Přesuny suti a vybouraných hmot</v>
      </c>
      <c r="D484" s="209"/>
      <c r="E484" s="210"/>
      <c r="F484" s="211"/>
      <c r="G484" s="212">
        <f>SUM(G476:G483)</f>
        <v>0</v>
      </c>
      <c r="O484" s="192">
        <v>4</v>
      </c>
      <c r="BA484" s="213">
        <f>SUM(BA476:BA483)</f>
        <v>0</v>
      </c>
      <c r="BB484" s="213">
        <f>SUM(BB476:BB483)</f>
        <v>0</v>
      </c>
      <c r="BC484" s="213">
        <f>SUM(BC476:BC483)</f>
        <v>0</v>
      </c>
      <c r="BD484" s="213">
        <f>SUM(BD476:BD483)</f>
        <v>0</v>
      </c>
      <c r="BE484" s="213">
        <f>SUM(BE476:BE483)</f>
        <v>0</v>
      </c>
    </row>
    <row r="485" spans="1:104">
      <c r="E485" s="170"/>
    </row>
    <row r="486" spans="1:104">
      <c r="E486" s="170"/>
    </row>
    <row r="487" spans="1:104">
      <c r="E487" s="170"/>
    </row>
    <row r="488" spans="1:104">
      <c r="E488" s="170"/>
    </row>
    <row r="489" spans="1:104">
      <c r="E489" s="170"/>
    </row>
    <row r="490" spans="1:104">
      <c r="E490" s="170"/>
    </row>
    <row r="491" spans="1:104">
      <c r="E491" s="170"/>
    </row>
    <row r="492" spans="1:104">
      <c r="E492" s="170"/>
    </row>
    <row r="493" spans="1:104">
      <c r="E493" s="170"/>
    </row>
    <row r="494" spans="1:104">
      <c r="E494" s="170"/>
    </row>
    <row r="495" spans="1:104">
      <c r="E495" s="170"/>
    </row>
    <row r="496" spans="1:104">
      <c r="E496" s="170"/>
    </row>
    <row r="497" spans="1:7">
      <c r="E497" s="170"/>
    </row>
    <row r="498" spans="1:7">
      <c r="E498" s="170"/>
    </row>
    <row r="499" spans="1:7">
      <c r="E499" s="170"/>
    </row>
    <row r="500" spans="1:7">
      <c r="E500" s="170"/>
    </row>
    <row r="501" spans="1:7">
      <c r="E501" s="170"/>
    </row>
    <row r="502" spans="1:7">
      <c r="E502" s="170"/>
    </row>
    <row r="503" spans="1:7">
      <c r="E503" s="170"/>
    </row>
    <row r="504" spans="1:7">
      <c r="E504" s="170"/>
    </row>
    <row r="505" spans="1:7">
      <c r="E505" s="170"/>
    </row>
    <row r="506" spans="1:7">
      <c r="E506" s="170"/>
    </row>
    <row r="507" spans="1:7">
      <c r="E507" s="170"/>
    </row>
    <row r="508" spans="1:7">
      <c r="A508" s="216"/>
      <c r="B508" s="216"/>
      <c r="C508" s="216"/>
      <c r="D508" s="216"/>
      <c r="E508" s="216"/>
      <c r="F508" s="216"/>
      <c r="G508" s="216"/>
    </row>
    <row r="509" spans="1:7">
      <c r="A509" s="216"/>
      <c r="B509" s="216"/>
      <c r="C509" s="216"/>
      <c r="D509" s="216"/>
      <c r="E509" s="216"/>
      <c r="F509" s="216"/>
      <c r="G509" s="216"/>
    </row>
    <row r="510" spans="1:7">
      <c r="A510" s="216"/>
      <c r="B510" s="216"/>
      <c r="C510" s="216"/>
      <c r="D510" s="216"/>
      <c r="E510" s="216"/>
      <c r="F510" s="216"/>
      <c r="G510" s="216"/>
    </row>
    <row r="511" spans="1:7">
      <c r="A511" s="216"/>
      <c r="B511" s="216"/>
      <c r="C511" s="216"/>
      <c r="D511" s="216"/>
      <c r="E511" s="216"/>
      <c r="F511" s="216"/>
      <c r="G511" s="216"/>
    </row>
    <row r="512" spans="1:7">
      <c r="E512" s="170"/>
    </row>
    <row r="513" spans="5:5">
      <c r="E513" s="170"/>
    </row>
    <row r="514" spans="5:5">
      <c r="E514" s="170"/>
    </row>
    <row r="515" spans="5:5">
      <c r="E515" s="170"/>
    </row>
    <row r="516" spans="5:5">
      <c r="E516" s="170"/>
    </row>
    <row r="517" spans="5:5">
      <c r="E517" s="170"/>
    </row>
    <row r="518" spans="5:5">
      <c r="E518" s="170"/>
    </row>
    <row r="519" spans="5:5">
      <c r="E519" s="170"/>
    </row>
    <row r="520" spans="5:5">
      <c r="E520" s="170"/>
    </row>
    <row r="521" spans="5:5">
      <c r="E521" s="170"/>
    </row>
    <row r="522" spans="5:5">
      <c r="E522" s="170"/>
    </row>
    <row r="523" spans="5:5">
      <c r="E523" s="170"/>
    </row>
    <row r="524" spans="5:5">
      <c r="E524" s="170"/>
    </row>
    <row r="525" spans="5:5">
      <c r="E525" s="170"/>
    </row>
    <row r="526" spans="5:5">
      <c r="E526" s="170"/>
    </row>
    <row r="527" spans="5:5">
      <c r="E527" s="170"/>
    </row>
    <row r="528" spans="5:5">
      <c r="E528" s="170"/>
    </row>
    <row r="529" spans="1:7">
      <c r="E529" s="170"/>
    </row>
    <row r="530" spans="1:7">
      <c r="E530" s="170"/>
    </row>
    <row r="531" spans="1:7">
      <c r="E531" s="170"/>
    </row>
    <row r="532" spans="1:7">
      <c r="E532" s="170"/>
    </row>
    <row r="533" spans="1:7">
      <c r="E533" s="170"/>
    </row>
    <row r="534" spans="1:7">
      <c r="E534" s="170"/>
    </row>
    <row r="535" spans="1:7">
      <c r="E535" s="170"/>
    </row>
    <row r="536" spans="1:7">
      <c r="E536" s="170"/>
    </row>
    <row r="537" spans="1:7">
      <c r="E537" s="170"/>
    </row>
    <row r="538" spans="1:7">
      <c r="E538" s="170"/>
    </row>
    <row r="539" spans="1:7">
      <c r="E539" s="170"/>
    </row>
    <row r="540" spans="1:7">
      <c r="E540" s="170"/>
    </row>
    <row r="541" spans="1:7">
      <c r="E541" s="170"/>
    </row>
    <row r="542" spans="1:7">
      <c r="E542" s="170"/>
    </row>
    <row r="543" spans="1:7">
      <c r="A543" s="217"/>
      <c r="B543" s="217"/>
    </row>
    <row r="544" spans="1:7">
      <c r="A544" s="216"/>
      <c r="B544" s="216"/>
      <c r="C544" s="219"/>
      <c r="D544" s="219"/>
      <c r="E544" s="220"/>
      <c r="F544" s="219"/>
      <c r="G544" s="221"/>
    </row>
    <row r="545" spans="1:7">
      <c r="A545" s="222"/>
      <c r="B545" s="222"/>
      <c r="C545" s="216"/>
      <c r="D545" s="216"/>
      <c r="E545" s="223"/>
      <c r="F545" s="216"/>
      <c r="G545" s="216"/>
    </row>
    <row r="546" spans="1:7">
      <c r="A546" s="216"/>
      <c r="B546" s="216"/>
      <c r="C546" s="216"/>
      <c r="D546" s="216"/>
      <c r="E546" s="223"/>
      <c r="F546" s="216"/>
      <c r="G546" s="216"/>
    </row>
    <row r="547" spans="1:7">
      <c r="A547" s="216"/>
      <c r="B547" s="216"/>
      <c r="C547" s="216"/>
      <c r="D547" s="216"/>
      <c r="E547" s="223"/>
      <c r="F547" s="216"/>
      <c r="G547" s="216"/>
    </row>
    <row r="548" spans="1:7">
      <c r="A548" s="216"/>
      <c r="B548" s="216"/>
      <c r="C548" s="216"/>
      <c r="D548" s="216"/>
      <c r="E548" s="223"/>
      <c r="F548" s="216"/>
      <c r="G548" s="216"/>
    </row>
    <row r="549" spans="1:7">
      <c r="A549" s="216"/>
      <c r="B549" s="216"/>
      <c r="C549" s="216"/>
      <c r="D549" s="216"/>
      <c r="E549" s="223"/>
      <c r="F549" s="216"/>
      <c r="G549" s="216"/>
    </row>
    <row r="550" spans="1:7">
      <c r="A550" s="216"/>
      <c r="B550" s="216"/>
      <c r="C550" s="216"/>
      <c r="D550" s="216"/>
      <c r="E550" s="223"/>
      <c r="F550" s="216"/>
      <c r="G550" s="216"/>
    </row>
    <row r="551" spans="1:7">
      <c r="A551" s="216"/>
      <c r="B551" s="216"/>
      <c r="C551" s="216"/>
      <c r="D551" s="216"/>
      <c r="E551" s="223"/>
      <c r="F551" s="216"/>
      <c r="G551" s="216"/>
    </row>
    <row r="552" spans="1:7">
      <c r="A552" s="216"/>
      <c r="B552" s="216"/>
      <c r="C552" s="216"/>
      <c r="D552" s="216"/>
      <c r="E552" s="223"/>
      <c r="F552" s="216"/>
      <c r="G552" s="216"/>
    </row>
    <row r="553" spans="1:7">
      <c r="A553" s="216"/>
      <c r="B553" s="216"/>
      <c r="C553" s="216"/>
      <c r="D553" s="216"/>
      <c r="E553" s="223"/>
      <c r="F553" s="216"/>
      <c r="G553" s="216"/>
    </row>
    <row r="554" spans="1:7">
      <c r="A554" s="216"/>
      <c r="B554" s="216"/>
      <c r="C554" s="216"/>
      <c r="D554" s="216"/>
      <c r="E554" s="223"/>
      <c r="F554" s="216"/>
      <c r="G554" s="216"/>
    </row>
    <row r="555" spans="1:7">
      <c r="A555" s="216"/>
      <c r="B555" s="216"/>
      <c r="C555" s="216"/>
      <c r="D555" s="216"/>
      <c r="E555" s="223"/>
      <c r="F555" s="216"/>
      <c r="G555" s="216"/>
    </row>
    <row r="556" spans="1:7">
      <c r="A556" s="216"/>
      <c r="B556" s="216"/>
      <c r="C556" s="216"/>
      <c r="D556" s="216"/>
      <c r="E556" s="223"/>
      <c r="F556" s="216"/>
      <c r="G556" s="216"/>
    </row>
    <row r="557" spans="1:7">
      <c r="A557" s="216"/>
      <c r="B557" s="216"/>
      <c r="C557" s="216"/>
      <c r="D557" s="216"/>
      <c r="E557" s="223"/>
      <c r="F557" s="216"/>
      <c r="G557" s="216"/>
    </row>
  </sheetData>
  <sheetProtection password="DCC9" sheet="1" objects="1" scenarios="1" selectLockedCells="1"/>
  <autoFilter ref="A6:G484"/>
  <mergeCells count="344">
    <mergeCell ref="C470:D470"/>
    <mergeCell ref="C471:D471"/>
    <mergeCell ref="C457:D457"/>
    <mergeCell ref="C458:D458"/>
    <mergeCell ref="C459:D459"/>
    <mergeCell ref="C464:D464"/>
    <mergeCell ref="C465:D465"/>
    <mergeCell ref="C466:D466"/>
    <mergeCell ref="C448:D448"/>
    <mergeCell ref="C449:D449"/>
    <mergeCell ref="C450:D450"/>
    <mergeCell ref="C452:D452"/>
    <mergeCell ref="C453:D453"/>
    <mergeCell ref="C455:D455"/>
    <mergeCell ref="C440:D440"/>
    <mergeCell ref="C441:D441"/>
    <mergeCell ref="C442:D442"/>
    <mergeCell ref="C443:D443"/>
    <mergeCell ref="C444:D444"/>
    <mergeCell ref="C446:D446"/>
    <mergeCell ref="C433:D433"/>
    <mergeCell ref="C434:D434"/>
    <mergeCell ref="C435:D435"/>
    <mergeCell ref="C436:D436"/>
    <mergeCell ref="C437:D437"/>
    <mergeCell ref="C438:D438"/>
    <mergeCell ref="C424:D424"/>
    <mergeCell ref="C425:D425"/>
    <mergeCell ref="C428:D428"/>
    <mergeCell ref="C429:D429"/>
    <mergeCell ref="C430:D430"/>
    <mergeCell ref="C432:D432"/>
    <mergeCell ref="C408:D408"/>
    <mergeCell ref="C409:D409"/>
    <mergeCell ref="C415:D415"/>
    <mergeCell ref="C417:D417"/>
    <mergeCell ref="C422:D422"/>
    <mergeCell ref="C423:D423"/>
    <mergeCell ref="C401:D401"/>
    <mergeCell ref="C402:D402"/>
    <mergeCell ref="C403:D403"/>
    <mergeCell ref="C404:D404"/>
    <mergeCell ref="C406:D406"/>
    <mergeCell ref="C407:D407"/>
    <mergeCell ref="C387:D387"/>
    <mergeCell ref="C388:D388"/>
    <mergeCell ref="C389:D389"/>
    <mergeCell ref="C393:D393"/>
    <mergeCell ref="C395:D395"/>
    <mergeCell ref="C400:D400"/>
    <mergeCell ref="C379:D379"/>
    <mergeCell ref="C381:D381"/>
    <mergeCell ref="C383:D383"/>
    <mergeCell ref="C384:D384"/>
    <mergeCell ref="C385:D385"/>
    <mergeCell ref="C386:D386"/>
    <mergeCell ref="C364:D364"/>
    <mergeCell ref="C365:D365"/>
    <mergeCell ref="C366:D366"/>
    <mergeCell ref="C376:D376"/>
    <mergeCell ref="C377:D377"/>
    <mergeCell ref="C378:D378"/>
    <mergeCell ref="C353:D353"/>
    <mergeCell ref="C357:D357"/>
    <mergeCell ref="C359:D359"/>
    <mergeCell ref="C361:D361"/>
    <mergeCell ref="C362:D362"/>
    <mergeCell ref="C363:D363"/>
    <mergeCell ref="C346:D346"/>
    <mergeCell ref="C347:D347"/>
    <mergeCell ref="C348:D348"/>
    <mergeCell ref="C349:D349"/>
    <mergeCell ref="C351:D351"/>
    <mergeCell ref="C352:D352"/>
    <mergeCell ref="C333:D333"/>
    <mergeCell ref="C334:D334"/>
    <mergeCell ref="C341:D341"/>
    <mergeCell ref="C342:D342"/>
    <mergeCell ref="C344:D344"/>
    <mergeCell ref="C345:D345"/>
    <mergeCell ref="C326:D326"/>
    <mergeCell ref="C328:D328"/>
    <mergeCell ref="C329:D329"/>
    <mergeCell ref="C330:D330"/>
    <mergeCell ref="C331:D331"/>
    <mergeCell ref="C332:D332"/>
    <mergeCell ref="C317:D317"/>
    <mergeCell ref="C319:D319"/>
    <mergeCell ref="C321:D321"/>
    <mergeCell ref="C323:D323"/>
    <mergeCell ref="C324:D324"/>
    <mergeCell ref="C325:D325"/>
    <mergeCell ref="C309:D309"/>
    <mergeCell ref="C310:D310"/>
    <mergeCell ref="C311:D311"/>
    <mergeCell ref="C313:D313"/>
    <mergeCell ref="C314:D314"/>
    <mergeCell ref="C316:D316"/>
    <mergeCell ref="C299:D299"/>
    <mergeCell ref="C300:D300"/>
    <mergeCell ref="C301:D301"/>
    <mergeCell ref="C303:D303"/>
    <mergeCell ref="C304:D304"/>
    <mergeCell ref="C308:D308"/>
    <mergeCell ref="C293:D293"/>
    <mergeCell ref="C294:D294"/>
    <mergeCell ref="C295:D295"/>
    <mergeCell ref="C296:D296"/>
    <mergeCell ref="C297:D297"/>
    <mergeCell ref="C298:D298"/>
    <mergeCell ref="C287:D287"/>
    <mergeCell ref="C288:D288"/>
    <mergeCell ref="C289:D289"/>
    <mergeCell ref="C290:D290"/>
    <mergeCell ref="C291:D291"/>
    <mergeCell ref="C292:D292"/>
    <mergeCell ref="C281:D281"/>
    <mergeCell ref="C282:D282"/>
    <mergeCell ref="C283:D283"/>
    <mergeCell ref="C284:D284"/>
    <mergeCell ref="C285:D285"/>
    <mergeCell ref="C286:D286"/>
    <mergeCell ref="C275:D275"/>
    <mergeCell ref="C276:D276"/>
    <mergeCell ref="C277:D277"/>
    <mergeCell ref="C278:D278"/>
    <mergeCell ref="C279:D279"/>
    <mergeCell ref="C280:D280"/>
    <mergeCell ref="C269:D269"/>
    <mergeCell ref="C270:D270"/>
    <mergeCell ref="C271:D271"/>
    <mergeCell ref="C272:D272"/>
    <mergeCell ref="C273:D273"/>
    <mergeCell ref="C274:D274"/>
    <mergeCell ref="C263:D263"/>
    <mergeCell ref="C264:D264"/>
    <mergeCell ref="C265:D265"/>
    <mergeCell ref="C266:D266"/>
    <mergeCell ref="C267:D267"/>
    <mergeCell ref="C268:D268"/>
    <mergeCell ref="C255:D255"/>
    <mergeCell ref="C257:D257"/>
    <mergeCell ref="C259:D259"/>
    <mergeCell ref="C260:D260"/>
    <mergeCell ref="C261:D261"/>
    <mergeCell ref="C262:D262"/>
    <mergeCell ref="C248:D248"/>
    <mergeCell ref="C249:D249"/>
    <mergeCell ref="C250:D250"/>
    <mergeCell ref="C251:D251"/>
    <mergeCell ref="C253:D253"/>
    <mergeCell ref="C254:D254"/>
    <mergeCell ref="C239:D239"/>
    <mergeCell ref="C240:D240"/>
    <mergeCell ref="C242:D242"/>
    <mergeCell ref="C243:D243"/>
    <mergeCell ref="C245:D245"/>
    <mergeCell ref="C247:D247"/>
    <mergeCell ref="C232:D232"/>
    <mergeCell ref="C233:D233"/>
    <mergeCell ref="C234:D234"/>
    <mergeCell ref="C235:D235"/>
    <mergeCell ref="C237:D237"/>
    <mergeCell ref="C238:D238"/>
    <mergeCell ref="C226:D226"/>
    <mergeCell ref="C227:D227"/>
    <mergeCell ref="C228:D228"/>
    <mergeCell ref="C229:D229"/>
    <mergeCell ref="C230:D230"/>
    <mergeCell ref="C231:D231"/>
    <mergeCell ref="C216:D216"/>
    <mergeCell ref="C217:D217"/>
    <mergeCell ref="C218:D218"/>
    <mergeCell ref="C220:D220"/>
    <mergeCell ref="C223:D223"/>
    <mergeCell ref="C225:D225"/>
    <mergeCell ref="C210:D210"/>
    <mergeCell ref="C211:D211"/>
    <mergeCell ref="C212:D212"/>
    <mergeCell ref="C213:D213"/>
    <mergeCell ref="C214:D214"/>
    <mergeCell ref="C215:D215"/>
    <mergeCell ref="C203:D203"/>
    <mergeCell ref="C204:D204"/>
    <mergeCell ref="C205:D205"/>
    <mergeCell ref="C206:D206"/>
    <mergeCell ref="C207:D207"/>
    <mergeCell ref="C208:D208"/>
    <mergeCell ref="C197:D197"/>
    <mergeCell ref="C198:D198"/>
    <mergeCell ref="C199:D199"/>
    <mergeCell ref="C200:D200"/>
    <mergeCell ref="C201:D201"/>
    <mergeCell ref="C202:D202"/>
    <mergeCell ref="C191:D191"/>
    <mergeCell ref="C192:D192"/>
    <mergeCell ref="C193:D193"/>
    <mergeCell ref="C194:D194"/>
    <mergeCell ref="C195:D195"/>
    <mergeCell ref="C196:D196"/>
    <mergeCell ref="C184:D184"/>
    <mergeCell ref="C185:D185"/>
    <mergeCell ref="C186:D186"/>
    <mergeCell ref="C188:D188"/>
    <mergeCell ref="C189:D189"/>
    <mergeCell ref="C190:D190"/>
    <mergeCell ref="C177:D177"/>
    <mergeCell ref="C179:D179"/>
    <mergeCell ref="C180:D180"/>
    <mergeCell ref="C181:D181"/>
    <mergeCell ref="C182:D182"/>
    <mergeCell ref="C183:D183"/>
    <mergeCell ref="C171:D171"/>
    <mergeCell ref="C172:D172"/>
    <mergeCell ref="C173:D173"/>
    <mergeCell ref="C174:D174"/>
    <mergeCell ref="C175:D175"/>
    <mergeCell ref="C176:D176"/>
    <mergeCell ref="C164:D164"/>
    <mergeCell ref="C165:D165"/>
    <mergeCell ref="C166:D166"/>
    <mergeCell ref="C168:D168"/>
    <mergeCell ref="C169:D169"/>
    <mergeCell ref="C170:D170"/>
    <mergeCell ref="C157:D157"/>
    <mergeCell ref="C158:D158"/>
    <mergeCell ref="C159:D159"/>
    <mergeCell ref="C160:D160"/>
    <mergeCell ref="C162:D162"/>
    <mergeCell ref="C163:D163"/>
    <mergeCell ref="C151:D151"/>
    <mergeCell ref="C152:D152"/>
    <mergeCell ref="C153:D153"/>
    <mergeCell ref="C154:D154"/>
    <mergeCell ref="C155:D155"/>
    <mergeCell ref="C156:D156"/>
    <mergeCell ref="C145:D145"/>
    <mergeCell ref="C146:D146"/>
    <mergeCell ref="C147:D147"/>
    <mergeCell ref="C148:D148"/>
    <mergeCell ref="C149:D149"/>
    <mergeCell ref="C150:D150"/>
    <mergeCell ref="C138:D138"/>
    <mergeCell ref="C139:D139"/>
    <mergeCell ref="C140:D140"/>
    <mergeCell ref="C142:D142"/>
    <mergeCell ref="C143:D143"/>
    <mergeCell ref="C144:D144"/>
    <mergeCell ref="C132:D132"/>
    <mergeCell ref="C133:D133"/>
    <mergeCell ref="C134:D134"/>
    <mergeCell ref="C135:D135"/>
    <mergeCell ref="C136:D136"/>
    <mergeCell ref="C137:D137"/>
    <mergeCell ref="C125:D125"/>
    <mergeCell ref="C126:D126"/>
    <mergeCell ref="C127:D127"/>
    <mergeCell ref="C128:D128"/>
    <mergeCell ref="C130:D130"/>
    <mergeCell ref="C131:D131"/>
    <mergeCell ref="C118:D118"/>
    <mergeCell ref="C119:D119"/>
    <mergeCell ref="C120:D120"/>
    <mergeCell ref="C122:D122"/>
    <mergeCell ref="C123:D123"/>
    <mergeCell ref="C124:D124"/>
    <mergeCell ref="C112:D112"/>
    <mergeCell ref="C113:D113"/>
    <mergeCell ref="C114:D114"/>
    <mergeCell ref="C115:D115"/>
    <mergeCell ref="C116:D116"/>
    <mergeCell ref="C117:D117"/>
    <mergeCell ref="C105:D105"/>
    <mergeCell ref="C107:D107"/>
    <mergeCell ref="C108:D108"/>
    <mergeCell ref="C109:D109"/>
    <mergeCell ref="C110:D110"/>
    <mergeCell ref="C111:D111"/>
    <mergeCell ref="C96:D96"/>
    <mergeCell ref="C97:D97"/>
    <mergeCell ref="C98:D98"/>
    <mergeCell ref="C99:D99"/>
    <mergeCell ref="C100:D100"/>
    <mergeCell ref="C103:D103"/>
    <mergeCell ref="C89:D89"/>
    <mergeCell ref="C90:D90"/>
    <mergeCell ref="C91:D91"/>
    <mergeCell ref="C92:D92"/>
    <mergeCell ref="C94:D94"/>
    <mergeCell ref="C95:D95"/>
    <mergeCell ref="C83:D83"/>
    <mergeCell ref="C84:D84"/>
    <mergeCell ref="C85:D85"/>
    <mergeCell ref="C86:D86"/>
    <mergeCell ref="C87:D87"/>
    <mergeCell ref="C88:D88"/>
    <mergeCell ref="C76:D76"/>
    <mergeCell ref="C77:D77"/>
    <mergeCell ref="C78:D78"/>
    <mergeCell ref="C79:D79"/>
    <mergeCell ref="C80:D80"/>
    <mergeCell ref="C81:D81"/>
    <mergeCell ref="C69:D69"/>
    <mergeCell ref="C70:D70"/>
    <mergeCell ref="C71:D71"/>
    <mergeCell ref="C72:D72"/>
    <mergeCell ref="C73:D73"/>
    <mergeCell ref="C75:D75"/>
    <mergeCell ref="C63:D63"/>
    <mergeCell ref="C64:D64"/>
    <mergeCell ref="C65:D65"/>
    <mergeCell ref="C66:D66"/>
    <mergeCell ref="C67:D67"/>
    <mergeCell ref="C68:D68"/>
    <mergeCell ref="C57:D57"/>
    <mergeCell ref="C58:D58"/>
    <mergeCell ref="C59:D59"/>
    <mergeCell ref="C60:D60"/>
    <mergeCell ref="C61:D61"/>
    <mergeCell ref="C62:D62"/>
    <mergeCell ref="C36:D36"/>
    <mergeCell ref="C37:D37"/>
    <mergeCell ref="C41:D41"/>
    <mergeCell ref="C42:D42"/>
    <mergeCell ref="C53:D53"/>
    <mergeCell ref="C55:D55"/>
    <mergeCell ref="C29:D29"/>
    <mergeCell ref="C31:D31"/>
    <mergeCell ref="C35:D35"/>
    <mergeCell ref="C12:D12"/>
    <mergeCell ref="C21:D21"/>
    <mergeCell ref="C22:D22"/>
    <mergeCell ref="C23:D23"/>
    <mergeCell ref="C24:D24"/>
    <mergeCell ref="C25:D25"/>
    <mergeCell ref="A1:G1"/>
    <mergeCell ref="A3:B3"/>
    <mergeCell ref="A4:B4"/>
    <mergeCell ref="E4:G4"/>
    <mergeCell ref="C9:D9"/>
    <mergeCell ref="C11:D11"/>
    <mergeCell ref="C26:D26"/>
    <mergeCell ref="C27:D27"/>
    <mergeCell ref="C28:D28"/>
  </mergeCells>
  <printOptions gridLinesSet="0"/>
  <pageMargins left="0.59055118110236227" right="0.39370078740157483" top="0.59055118110236227" bottom="0.98425196850393704" header="0.19685039370078741" footer="0.51181102362204722"/>
  <pageSetup paperSize="9" scale="98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selection activeCell="A5" sqref="A5:IV5"/>
    </sheetView>
  </sheetViews>
  <sheetFormatPr defaultColWidth="9.109375" defaultRowHeight="13.2"/>
  <cols>
    <col min="1" max="1" width="4.33203125" style="18" customWidth="1"/>
    <col min="2" max="2" width="14.44140625" style="18" customWidth="1"/>
    <col min="3" max="3" width="38.33203125" style="24" customWidth="1"/>
    <col min="4" max="4" width="4.5546875" style="18" customWidth="1"/>
    <col min="5" max="5" width="10.5546875" style="18" customWidth="1"/>
    <col min="6" max="6" width="9.88671875" style="18" customWidth="1"/>
    <col min="7" max="7" width="12.6640625" style="18" customWidth="1"/>
    <col min="8" max="256" width="9.109375" style="18"/>
    <col min="257" max="257" width="4.33203125" style="18" customWidth="1"/>
    <col min="258" max="258" width="14.44140625" style="18" customWidth="1"/>
    <col min="259" max="259" width="38.33203125" style="18" customWidth="1"/>
    <col min="260" max="260" width="4.5546875" style="18" customWidth="1"/>
    <col min="261" max="261" width="10.5546875" style="18" customWidth="1"/>
    <col min="262" max="262" width="9.88671875" style="18" customWidth="1"/>
    <col min="263" max="263" width="12.6640625" style="18" customWidth="1"/>
    <col min="264" max="512" width="9.109375" style="18"/>
    <col min="513" max="513" width="4.33203125" style="18" customWidth="1"/>
    <col min="514" max="514" width="14.44140625" style="18" customWidth="1"/>
    <col min="515" max="515" width="38.33203125" style="18" customWidth="1"/>
    <col min="516" max="516" width="4.5546875" style="18" customWidth="1"/>
    <col min="517" max="517" width="10.5546875" style="18" customWidth="1"/>
    <col min="518" max="518" width="9.88671875" style="18" customWidth="1"/>
    <col min="519" max="519" width="12.6640625" style="18" customWidth="1"/>
    <col min="520" max="768" width="9.109375" style="18"/>
    <col min="769" max="769" width="4.33203125" style="18" customWidth="1"/>
    <col min="770" max="770" width="14.44140625" style="18" customWidth="1"/>
    <col min="771" max="771" width="38.33203125" style="18" customWidth="1"/>
    <col min="772" max="772" width="4.5546875" style="18" customWidth="1"/>
    <col min="773" max="773" width="10.5546875" style="18" customWidth="1"/>
    <col min="774" max="774" width="9.88671875" style="18" customWidth="1"/>
    <col min="775" max="775" width="12.6640625" style="18" customWidth="1"/>
    <col min="776" max="1024" width="9.109375" style="18"/>
    <col min="1025" max="1025" width="4.33203125" style="18" customWidth="1"/>
    <col min="1026" max="1026" width="14.44140625" style="18" customWidth="1"/>
    <col min="1027" max="1027" width="38.33203125" style="18" customWidth="1"/>
    <col min="1028" max="1028" width="4.5546875" style="18" customWidth="1"/>
    <col min="1029" max="1029" width="10.5546875" style="18" customWidth="1"/>
    <col min="1030" max="1030" width="9.88671875" style="18" customWidth="1"/>
    <col min="1031" max="1031" width="12.6640625" style="18" customWidth="1"/>
    <col min="1032" max="1280" width="9.109375" style="18"/>
    <col min="1281" max="1281" width="4.33203125" style="18" customWidth="1"/>
    <col min="1282" max="1282" width="14.44140625" style="18" customWidth="1"/>
    <col min="1283" max="1283" width="38.33203125" style="18" customWidth="1"/>
    <col min="1284" max="1284" width="4.5546875" style="18" customWidth="1"/>
    <col min="1285" max="1285" width="10.5546875" style="18" customWidth="1"/>
    <col min="1286" max="1286" width="9.88671875" style="18" customWidth="1"/>
    <col min="1287" max="1287" width="12.6640625" style="18" customWidth="1"/>
    <col min="1288" max="1536" width="9.109375" style="18"/>
    <col min="1537" max="1537" width="4.33203125" style="18" customWidth="1"/>
    <col min="1538" max="1538" width="14.44140625" style="18" customWidth="1"/>
    <col min="1539" max="1539" width="38.33203125" style="18" customWidth="1"/>
    <col min="1540" max="1540" width="4.5546875" style="18" customWidth="1"/>
    <col min="1541" max="1541" width="10.5546875" style="18" customWidth="1"/>
    <col min="1542" max="1542" width="9.88671875" style="18" customWidth="1"/>
    <col min="1543" max="1543" width="12.6640625" style="18" customWidth="1"/>
    <col min="1544" max="1792" width="9.109375" style="18"/>
    <col min="1793" max="1793" width="4.33203125" style="18" customWidth="1"/>
    <col min="1794" max="1794" width="14.44140625" style="18" customWidth="1"/>
    <col min="1795" max="1795" width="38.33203125" style="18" customWidth="1"/>
    <col min="1796" max="1796" width="4.5546875" style="18" customWidth="1"/>
    <col min="1797" max="1797" width="10.5546875" style="18" customWidth="1"/>
    <col min="1798" max="1798" width="9.88671875" style="18" customWidth="1"/>
    <col min="1799" max="1799" width="12.6640625" style="18" customWidth="1"/>
    <col min="1800" max="2048" width="9.109375" style="18"/>
    <col min="2049" max="2049" width="4.33203125" style="18" customWidth="1"/>
    <col min="2050" max="2050" width="14.44140625" style="18" customWidth="1"/>
    <col min="2051" max="2051" width="38.33203125" style="18" customWidth="1"/>
    <col min="2052" max="2052" width="4.5546875" style="18" customWidth="1"/>
    <col min="2053" max="2053" width="10.5546875" style="18" customWidth="1"/>
    <col min="2054" max="2054" width="9.88671875" style="18" customWidth="1"/>
    <col min="2055" max="2055" width="12.6640625" style="18" customWidth="1"/>
    <col min="2056" max="2304" width="9.109375" style="18"/>
    <col min="2305" max="2305" width="4.33203125" style="18" customWidth="1"/>
    <col min="2306" max="2306" width="14.44140625" style="18" customWidth="1"/>
    <col min="2307" max="2307" width="38.33203125" style="18" customWidth="1"/>
    <col min="2308" max="2308" width="4.5546875" style="18" customWidth="1"/>
    <col min="2309" max="2309" width="10.5546875" style="18" customWidth="1"/>
    <col min="2310" max="2310" width="9.88671875" style="18" customWidth="1"/>
    <col min="2311" max="2311" width="12.6640625" style="18" customWidth="1"/>
    <col min="2312" max="2560" width="9.109375" style="18"/>
    <col min="2561" max="2561" width="4.33203125" style="18" customWidth="1"/>
    <col min="2562" max="2562" width="14.44140625" style="18" customWidth="1"/>
    <col min="2563" max="2563" width="38.33203125" style="18" customWidth="1"/>
    <col min="2564" max="2564" width="4.5546875" style="18" customWidth="1"/>
    <col min="2565" max="2565" width="10.5546875" style="18" customWidth="1"/>
    <col min="2566" max="2566" width="9.88671875" style="18" customWidth="1"/>
    <col min="2567" max="2567" width="12.6640625" style="18" customWidth="1"/>
    <col min="2568" max="2816" width="9.109375" style="18"/>
    <col min="2817" max="2817" width="4.33203125" style="18" customWidth="1"/>
    <col min="2818" max="2818" width="14.44140625" style="18" customWidth="1"/>
    <col min="2819" max="2819" width="38.33203125" style="18" customWidth="1"/>
    <col min="2820" max="2820" width="4.5546875" style="18" customWidth="1"/>
    <col min="2821" max="2821" width="10.5546875" style="18" customWidth="1"/>
    <col min="2822" max="2822" width="9.88671875" style="18" customWidth="1"/>
    <col min="2823" max="2823" width="12.6640625" style="18" customWidth="1"/>
    <col min="2824" max="3072" width="9.109375" style="18"/>
    <col min="3073" max="3073" width="4.33203125" style="18" customWidth="1"/>
    <col min="3074" max="3074" width="14.44140625" style="18" customWidth="1"/>
    <col min="3075" max="3075" width="38.33203125" style="18" customWidth="1"/>
    <col min="3076" max="3076" width="4.5546875" style="18" customWidth="1"/>
    <col min="3077" max="3077" width="10.5546875" style="18" customWidth="1"/>
    <col min="3078" max="3078" width="9.88671875" style="18" customWidth="1"/>
    <col min="3079" max="3079" width="12.6640625" style="18" customWidth="1"/>
    <col min="3080" max="3328" width="9.109375" style="18"/>
    <col min="3329" max="3329" width="4.33203125" style="18" customWidth="1"/>
    <col min="3330" max="3330" width="14.44140625" style="18" customWidth="1"/>
    <col min="3331" max="3331" width="38.33203125" style="18" customWidth="1"/>
    <col min="3332" max="3332" width="4.5546875" style="18" customWidth="1"/>
    <col min="3333" max="3333" width="10.5546875" style="18" customWidth="1"/>
    <col min="3334" max="3334" width="9.88671875" style="18" customWidth="1"/>
    <col min="3335" max="3335" width="12.6640625" style="18" customWidth="1"/>
    <col min="3336" max="3584" width="9.109375" style="18"/>
    <col min="3585" max="3585" width="4.33203125" style="18" customWidth="1"/>
    <col min="3586" max="3586" width="14.44140625" style="18" customWidth="1"/>
    <col min="3587" max="3587" width="38.33203125" style="18" customWidth="1"/>
    <col min="3588" max="3588" width="4.5546875" style="18" customWidth="1"/>
    <col min="3589" max="3589" width="10.5546875" style="18" customWidth="1"/>
    <col min="3590" max="3590" width="9.88671875" style="18" customWidth="1"/>
    <col min="3591" max="3591" width="12.6640625" style="18" customWidth="1"/>
    <col min="3592" max="3840" width="9.109375" style="18"/>
    <col min="3841" max="3841" width="4.33203125" style="18" customWidth="1"/>
    <col min="3842" max="3842" width="14.44140625" style="18" customWidth="1"/>
    <col min="3843" max="3843" width="38.33203125" style="18" customWidth="1"/>
    <col min="3844" max="3844" width="4.5546875" style="18" customWidth="1"/>
    <col min="3845" max="3845" width="10.5546875" style="18" customWidth="1"/>
    <col min="3846" max="3846" width="9.88671875" style="18" customWidth="1"/>
    <col min="3847" max="3847" width="12.6640625" style="18" customWidth="1"/>
    <col min="3848" max="4096" width="9.109375" style="18"/>
    <col min="4097" max="4097" width="4.33203125" style="18" customWidth="1"/>
    <col min="4098" max="4098" width="14.44140625" style="18" customWidth="1"/>
    <col min="4099" max="4099" width="38.33203125" style="18" customWidth="1"/>
    <col min="4100" max="4100" width="4.5546875" style="18" customWidth="1"/>
    <col min="4101" max="4101" width="10.5546875" style="18" customWidth="1"/>
    <col min="4102" max="4102" width="9.88671875" style="18" customWidth="1"/>
    <col min="4103" max="4103" width="12.6640625" style="18" customWidth="1"/>
    <col min="4104" max="4352" width="9.109375" style="18"/>
    <col min="4353" max="4353" width="4.33203125" style="18" customWidth="1"/>
    <col min="4354" max="4354" width="14.44140625" style="18" customWidth="1"/>
    <col min="4355" max="4355" width="38.33203125" style="18" customWidth="1"/>
    <col min="4356" max="4356" width="4.5546875" style="18" customWidth="1"/>
    <col min="4357" max="4357" width="10.5546875" style="18" customWidth="1"/>
    <col min="4358" max="4358" width="9.88671875" style="18" customWidth="1"/>
    <col min="4359" max="4359" width="12.6640625" style="18" customWidth="1"/>
    <col min="4360" max="4608" width="9.109375" style="18"/>
    <col min="4609" max="4609" width="4.33203125" style="18" customWidth="1"/>
    <col min="4610" max="4610" width="14.44140625" style="18" customWidth="1"/>
    <col min="4611" max="4611" width="38.33203125" style="18" customWidth="1"/>
    <col min="4612" max="4612" width="4.5546875" style="18" customWidth="1"/>
    <col min="4613" max="4613" width="10.5546875" style="18" customWidth="1"/>
    <col min="4614" max="4614" width="9.88671875" style="18" customWidth="1"/>
    <col min="4615" max="4615" width="12.6640625" style="18" customWidth="1"/>
    <col min="4616" max="4864" width="9.109375" style="18"/>
    <col min="4865" max="4865" width="4.33203125" style="18" customWidth="1"/>
    <col min="4866" max="4866" width="14.44140625" style="18" customWidth="1"/>
    <col min="4867" max="4867" width="38.33203125" style="18" customWidth="1"/>
    <col min="4868" max="4868" width="4.5546875" style="18" customWidth="1"/>
    <col min="4869" max="4869" width="10.5546875" style="18" customWidth="1"/>
    <col min="4870" max="4870" width="9.88671875" style="18" customWidth="1"/>
    <col min="4871" max="4871" width="12.6640625" style="18" customWidth="1"/>
    <col min="4872" max="5120" width="9.109375" style="18"/>
    <col min="5121" max="5121" width="4.33203125" style="18" customWidth="1"/>
    <col min="5122" max="5122" width="14.44140625" style="18" customWidth="1"/>
    <col min="5123" max="5123" width="38.33203125" style="18" customWidth="1"/>
    <col min="5124" max="5124" width="4.5546875" style="18" customWidth="1"/>
    <col min="5125" max="5125" width="10.5546875" style="18" customWidth="1"/>
    <col min="5126" max="5126" width="9.88671875" style="18" customWidth="1"/>
    <col min="5127" max="5127" width="12.6640625" style="18" customWidth="1"/>
    <col min="5128" max="5376" width="9.109375" style="18"/>
    <col min="5377" max="5377" width="4.33203125" style="18" customWidth="1"/>
    <col min="5378" max="5378" width="14.44140625" style="18" customWidth="1"/>
    <col min="5379" max="5379" width="38.33203125" style="18" customWidth="1"/>
    <col min="5380" max="5380" width="4.5546875" style="18" customWidth="1"/>
    <col min="5381" max="5381" width="10.5546875" style="18" customWidth="1"/>
    <col min="5382" max="5382" width="9.88671875" style="18" customWidth="1"/>
    <col min="5383" max="5383" width="12.6640625" style="18" customWidth="1"/>
    <col min="5384" max="5632" width="9.109375" style="18"/>
    <col min="5633" max="5633" width="4.33203125" style="18" customWidth="1"/>
    <col min="5634" max="5634" width="14.44140625" style="18" customWidth="1"/>
    <col min="5635" max="5635" width="38.33203125" style="18" customWidth="1"/>
    <col min="5636" max="5636" width="4.5546875" style="18" customWidth="1"/>
    <col min="5637" max="5637" width="10.5546875" style="18" customWidth="1"/>
    <col min="5638" max="5638" width="9.88671875" style="18" customWidth="1"/>
    <col min="5639" max="5639" width="12.6640625" style="18" customWidth="1"/>
    <col min="5640" max="5888" width="9.109375" style="18"/>
    <col min="5889" max="5889" width="4.33203125" style="18" customWidth="1"/>
    <col min="5890" max="5890" width="14.44140625" style="18" customWidth="1"/>
    <col min="5891" max="5891" width="38.33203125" style="18" customWidth="1"/>
    <col min="5892" max="5892" width="4.5546875" style="18" customWidth="1"/>
    <col min="5893" max="5893" width="10.5546875" style="18" customWidth="1"/>
    <col min="5894" max="5894" width="9.88671875" style="18" customWidth="1"/>
    <col min="5895" max="5895" width="12.6640625" style="18" customWidth="1"/>
    <col min="5896" max="6144" width="9.109375" style="18"/>
    <col min="6145" max="6145" width="4.33203125" style="18" customWidth="1"/>
    <col min="6146" max="6146" width="14.44140625" style="18" customWidth="1"/>
    <col min="6147" max="6147" width="38.33203125" style="18" customWidth="1"/>
    <col min="6148" max="6148" width="4.5546875" style="18" customWidth="1"/>
    <col min="6149" max="6149" width="10.5546875" style="18" customWidth="1"/>
    <col min="6150" max="6150" width="9.88671875" style="18" customWidth="1"/>
    <col min="6151" max="6151" width="12.6640625" style="18" customWidth="1"/>
    <col min="6152" max="6400" width="9.109375" style="18"/>
    <col min="6401" max="6401" width="4.33203125" style="18" customWidth="1"/>
    <col min="6402" max="6402" width="14.44140625" style="18" customWidth="1"/>
    <col min="6403" max="6403" width="38.33203125" style="18" customWidth="1"/>
    <col min="6404" max="6404" width="4.5546875" style="18" customWidth="1"/>
    <col min="6405" max="6405" width="10.5546875" style="18" customWidth="1"/>
    <col min="6406" max="6406" width="9.88671875" style="18" customWidth="1"/>
    <col min="6407" max="6407" width="12.6640625" style="18" customWidth="1"/>
    <col min="6408" max="6656" width="9.109375" style="18"/>
    <col min="6657" max="6657" width="4.33203125" style="18" customWidth="1"/>
    <col min="6658" max="6658" width="14.44140625" style="18" customWidth="1"/>
    <col min="6659" max="6659" width="38.33203125" style="18" customWidth="1"/>
    <col min="6660" max="6660" width="4.5546875" style="18" customWidth="1"/>
    <col min="6661" max="6661" width="10.5546875" style="18" customWidth="1"/>
    <col min="6662" max="6662" width="9.88671875" style="18" customWidth="1"/>
    <col min="6663" max="6663" width="12.6640625" style="18" customWidth="1"/>
    <col min="6664" max="6912" width="9.109375" style="18"/>
    <col min="6913" max="6913" width="4.33203125" style="18" customWidth="1"/>
    <col min="6914" max="6914" width="14.44140625" style="18" customWidth="1"/>
    <col min="6915" max="6915" width="38.33203125" style="18" customWidth="1"/>
    <col min="6916" max="6916" width="4.5546875" style="18" customWidth="1"/>
    <col min="6917" max="6917" width="10.5546875" style="18" customWidth="1"/>
    <col min="6918" max="6918" width="9.88671875" style="18" customWidth="1"/>
    <col min="6919" max="6919" width="12.6640625" style="18" customWidth="1"/>
    <col min="6920" max="7168" width="9.109375" style="18"/>
    <col min="7169" max="7169" width="4.33203125" style="18" customWidth="1"/>
    <col min="7170" max="7170" width="14.44140625" style="18" customWidth="1"/>
    <col min="7171" max="7171" width="38.33203125" style="18" customWidth="1"/>
    <col min="7172" max="7172" width="4.5546875" style="18" customWidth="1"/>
    <col min="7173" max="7173" width="10.5546875" style="18" customWidth="1"/>
    <col min="7174" max="7174" width="9.88671875" style="18" customWidth="1"/>
    <col min="7175" max="7175" width="12.6640625" style="18" customWidth="1"/>
    <col min="7176" max="7424" width="9.109375" style="18"/>
    <col min="7425" max="7425" width="4.33203125" style="18" customWidth="1"/>
    <col min="7426" max="7426" width="14.44140625" style="18" customWidth="1"/>
    <col min="7427" max="7427" width="38.33203125" style="18" customWidth="1"/>
    <col min="7428" max="7428" width="4.5546875" style="18" customWidth="1"/>
    <col min="7429" max="7429" width="10.5546875" style="18" customWidth="1"/>
    <col min="7430" max="7430" width="9.88671875" style="18" customWidth="1"/>
    <col min="7431" max="7431" width="12.6640625" style="18" customWidth="1"/>
    <col min="7432" max="7680" width="9.109375" style="18"/>
    <col min="7681" max="7681" width="4.33203125" style="18" customWidth="1"/>
    <col min="7682" max="7682" width="14.44140625" style="18" customWidth="1"/>
    <col min="7683" max="7683" width="38.33203125" style="18" customWidth="1"/>
    <col min="7684" max="7684" width="4.5546875" style="18" customWidth="1"/>
    <col min="7685" max="7685" width="10.5546875" style="18" customWidth="1"/>
    <col min="7686" max="7686" width="9.88671875" style="18" customWidth="1"/>
    <col min="7687" max="7687" width="12.6640625" style="18" customWidth="1"/>
    <col min="7688" max="7936" width="9.109375" style="18"/>
    <col min="7937" max="7937" width="4.33203125" style="18" customWidth="1"/>
    <col min="7938" max="7938" width="14.44140625" style="18" customWidth="1"/>
    <col min="7939" max="7939" width="38.33203125" style="18" customWidth="1"/>
    <col min="7940" max="7940" width="4.5546875" style="18" customWidth="1"/>
    <col min="7941" max="7941" width="10.5546875" style="18" customWidth="1"/>
    <col min="7942" max="7942" width="9.88671875" style="18" customWidth="1"/>
    <col min="7943" max="7943" width="12.6640625" style="18" customWidth="1"/>
    <col min="7944" max="8192" width="9.109375" style="18"/>
    <col min="8193" max="8193" width="4.33203125" style="18" customWidth="1"/>
    <col min="8194" max="8194" width="14.44140625" style="18" customWidth="1"/>
    <col min="8195" max="8195" width="38.33203125" style="18" customWidth="1"/>
    <col min="8196" max="8196" width="4.5546875" style="18" customWidth="1"/>
    <col min="8197" max="8197" width="10.5546875" style="18" customWidth="1"/>
    <col min="8198" max="8198" width="9.88671875" style="18" customWidth="1"/>
    <col min="8199" max="8199" width="12.6640625" style="18" customWidth="1"/>
    <col min="8200" max="8448" width="9.109375" style="18"/>
    <col min="8449" max="8449" width="4.33203125" style="18" customWidth="1"/>
    <col min="8450" max="8450" width="14.44140625" style="18" customWidth="1"/>
    <col min="8451" max="8451" width="38.33203125" style="18" customWidth="1"/>
    <col min="8452" max="8452" width="4.5546875" style="18" customWidth="1"/>
    <col min="8453" max="8453" width="10.5546875" style="18" customWidth="1"/>
    <col min="8454" max="8454" width="9.88671875" style="18" customWidth="1"/>
    <col min="8455" max="8455" width="12.6640625" style="18" customWidth="1"/>
    <col min="8456" max="8704" width="9.109375" style="18"/>
    <col min="8705" max="8705" width="4.33203125" style="18" customWidth="1"/>
    <col min="8706" max="8706" width="14.44140625" style="18" customWidth="1"/>
    <col min="8707" max="8707" width="38.33203125" style="18" customWidth="1"/>
    <col min="8708" max="8708" width="4.5546875" style="18" customWidth="1"/>
    <col min="8709" max="8709" width="10.5546875" style="18" customWidth="1"/>
    <col min="8710" max="8710" width="9.88671875" style="18" customWidth="1"/>
    <col min="8711" max="8711" width="12.6640625" style="18" customWidth="1"/>
    <col min="8712" max="8960" width="9.109375" style="18"/>
    <col min="8961" max="8961" width="4.33203125" style="18" customWidth="1"/>
    <col min="8962" max="8962" width="14.44140625" style="18" customWidth="1"/>
    <col min="8963" max="8963" width="38.33203125" style="18" customWidth="1"/>
    <col min="8964" max="8964" width="4.5546875" style="18" customWidth="1"/>
    <col min="8965" max="8965" width="10.5546875" style="18" customWidth="1"/>
    <col min="8966" max="8966" width="9.88671875" style="18" customWidth="1"/>
    <col min="8967" max="8967" width="12.6640625" style="18" customWidth="1"/>
    <col min="8968" max="9216" width="9.109375" style="18"/>
    <col min="9217" max="9217" width="4.33203125" style="18" customWidth="1"/>
    <col min="9218" max="9218" width="14.44140625" style="18" customWidth="1"/>
    <col min="9219" max="9219" width="38.33203125" style="18" customWidth="1"/>
    <col min="9220" max="9220" width="4.5546875" style="18" customWidth="1"/>
    <col min="9221" max="9221" width="10.5546875" style="18" customWidth="1"/>
    <col min="9222" max="9222" width="9.88671875" style="18" customWidth="1"/>
    <col min="9223" max="9223" width="12.6640625" style="18" customWidth="1"/>
    <col min="9224" max="9472" width="9.109375" style="18"/>
    <col min="9473" max="9473" width="4.33203125" style="18" customWidth="1"/>
    <col min="9474" max="9474" width="14.44140625" style="18" customWidth="1"/>
    <col min="9475" max="9475" width="38.33203125" style="18" customWidth="1"/>
    <col min="9476" max="9476" width="4.5546875" style="18" customWidth="1"/>
    <col min="9477" max="9477" width="10.5546875" style="18" customWidth="1"/>
    <col min="9478" max="9478" width="9.88671875" style="18" customWidth="1"/>
    <col min="9479" max="9479" width="12.6640625" style="18" customWidth="1"/>
    <col min="9480" max="9728" width="9.109375" style="18"/>
    <col min="9729" max="9729" width="4.33203125" style="18" customWidth="1"/>
    <col min="9730" max="9730" width="14.44140625" style="18" customWidth="1"/>
    <col min="9731" max="9731" width="38.33203125" style="18" customWidth="1"/>
    <col min="9732" max="9732" width="4.5546875" style="18" customWidth="1"/>
    <col min="9733" max="9733" width="10.5546875" style="18" customWidth="1"/>
    <col min="9734" max="9734" width="9.88671875" style="18" customWidth="1"/>
    <col min="9735" max="9735" width="12.6640625" style="18" customWidth="1"/>
    <col min="9736" max="9984" width="9.109375" style="18"/>
    <col min="9985" max="9985" width="4.33203125" style="18" customWidth="1"/>
    <col min="9986" max="9986" width="14.44140625" style="18" customWidth="1"/>
    <col min="9987" max="9987" width="38.33203125" style="18" customWidth="1"/>
    <col min="9988" max="9988" width="4.5546875" style="18" customWidth="1"/>
    <col min="9989" max="9989" width="10.5546875" style="18" customWidth="1"/>
    <col min="9990" max="9990" width="9.88671875" style="18" customWidth="1"/>
    <col min="9991" max="9991" width="12.6640625" style="18" customWidth="1"/>
    <col min="9992" max="10240" width="9.109375" style="18"/>
    <col min="10241" max="10241" width="4.33203125" style="18" customWidth="1"/>
    <col min="10242" max="10242" width="14.44140625" style="18" customWidth="1"/>
    <col min="10243" max="10243" width="38.33203125" style="18" customWidth="1"/>
    <col min="10244" max="10244" width="4.5546875" style="18" customWidth="1"/>
    <col min="10245" max="10245" width="10.5546875" style="18" customWidth="1"/>
    <col min="10246" max="10246" width="9.88671875" style="18" customWidth="1"/>
    <col min="10247" max="10247" width="12.6640625" style="18" customWidth="1"/>
    <col min="10248" max="10496" width="9.109375" style="18"/>
    <col min="10497" max="10497" width="4.33203125" style="18" customWidth="1"/>
    <col min="10498" max="10498" width="14.44140625" style="18" customWidth="1"/>
    <col min="10499" max="10499" width="38.33203125" style="18" customWidth="1"/>
    <col min="10500" max="10500" width="4.5546875" style="18" customWidth="1"/>
    <col min="10501" max="10501" width="10.5546875" style="18" customWidth="1"/>
    <col min="10502" max="10502" width="9.88671875" style="18" customWidth="1"/>
    <col min="10503" max="10503" width="12.6640625" style="18" customWidth="1"/>
    <col min="10504" max="10752" width="9.109375" style="18"/>
    <col min="10753" max="10753" width="4.33203125" style="18" customWidth="1"/>
    <col min="10754" max="10754" width="14.44140625" style="18" customWidth="1"/>
    <col min="10755" max="10755" width="38.33203125" style="18" customWidth="1"/>
    <col min="10756" max="10756" width="4.5546875" style="18" customWidth="1"/>
    <col min="10757" max="10757" width="10.5546875" style="18" customWidth="1"/>
    <col min="10758" max="10758" width="9.88671875" style="18" customWidth="1"/>
    <col min="10759" max="10759" width="12.6640625" style="18" customWidth="1"/>
    <col min="10760" max="11008" width="9.109375" style="18"/>
    <col min="11009" max="11009" width="4.33203125" style="18" customWidth="1"/>
    <col min="11010" max="11010" width="14.44140625" style="18" customWidth="1"/>
    <col min="11011" max="11011" width="38.33203125" style="18" customWidth="1"/>
    <col min="11012" max="11012" width="4.5546875" style="18" customWidth="1"/>
    <col min="11013" max="11013" width="10.5546875" style="18" customWidth="1"/>
    <col min="11014" max="11014" width="9.88671875" style="18" customWidth="1"/>
    <col min="11015" max="11015" width="12.6640625" style="18" customWidth="1"/>
    <col min="11016" max="11264" width="9.109375" style="18"/>
    <col min="11265" max="11265" width="4.33203125" style="18" customWidth="1"/>
    <col min="11266" max="11266" width="14.44140625" style="18" customWidth="1"/>
    <col min="11267" max="11267" width="38.33203125" style="18" customWidth="1"/>
    <col min="11268" max="11268" width="4.5546875" style="18" customWidth="1"/>
    <col min="11269" max="11269" width="10.5546875" style="18" customWidth="1"/>
    <col min="11270" max="11270" width="9.88671875" style="18" customWidth="1"/>
    <col min="11271" max="11271" width="12.6640625" style="18" customWidth="1"/>
    <col min="11272" max="11520" width="9.109375" style="18"/>
    <col min="11521" max="11521" width="4.33203125" style="18" customWidth="1"/>
    <col min="11522" max="11522" width="14.44140625" style="18" customWidth="1"/>
    <col min="11523" max="11523" width="38.33203125" style="18" customWidth="1"/>
    <col min="11524" max="11524" width="4.5546875" style="18" customWidth="1"/>
    <col min="11525" max="11525" width="10.5546875" style="18" customWidth="1"/>
    <col min="11526" max="11526" width="9.88671875" style="18" customWidth="1"/>
    <col min="11527" max="11527" width="12.6640625" style="18" customWidth="1"/>
    <col min="11528" max="11776" width="9.109375" style="18"/>
    <col min="11777" max="11777" width="4.33203125" style="18" customWidth="1"/>
    <col min="11778" max="11778" width="14.44140625" style="18" customWidth="1"/>
    <col min="11779" max="11779" width="38.33203125" style="18" customWidth="1"/>
    <col min="11780" max="11780" width="4.5546875" style="18" customWidth="1"/>
    <col min="11781" max="11781" width="10.5546875" style="18" customWidth="1"/>
    <col min="11782" max="11782" width="9.88671875" style="18" customWidth="1"/>
    <col min="11783" max="11783" width="12.6640625" style="18" customWidth="1"/>
    <col min="11784" max="12032" width="9.109375" style="18"/>
    <col min="12033" max="12033" width="4.33203125" style="18" customWidth="1"/>
    <col min="12034" max="12034" width="14.44140625" style="18" customWidth="1"/>
    <col min="12035" max="12035" width="38.33203125" style="18" customWidth="1"/>
    <col min="12036" max="12036" width="4.5546875" style="18" customWidth="1"/>
    <col min="12037" max="12037" width="10.5546875" style="18" customWidth="1"/>
    <col min="12038" max="12038" width="9.88671875" style="18" customWidth="1"/>
    <col min="12039" max="12039" width="12.6640625" style="18" customWidth="1"/>
    <col min="12040" max="12288" width="9.109375" style="18"/>
    <col min="12289" max="12289" width="4.33203125" style="18" customWidth="1"/>
    <col min="12290" max="12290" width="14.44140625" style="18" customWidth="1"/>
    <col min="12291" max="12291" width="38.33203125" style="18" customWidth="1"/>
    <col min="12292" max="12292" width="4.5546875" style="18" customWidth="1"/>
    <col min="12293" max="12293" width="10.5546875" style="18" customWidth="1"/>
    <col min="12294" max="12294" width="9.88671875" style="18" customWidth="1"/>
    <col min="12295" max="12295" width="12.6640625" style="18" customWidth="1"/>
    <col min="12296" max="12544" width="9.109375" style="18"/>
    <col min="12545" max="12545" width="4.33203125" style="18" customWidth="1"/>
    <col min="12546" max="12546" width="14.44140625" style="18" customWidth="1"/>
    <col min="12547" max="12547" width="38.33203125" style="18" customWidth="1"/>
    <col min="12548" max="12548" width="4.5546875" style="18" customWidth="1"/>
    <col min="12549" max="12549" width="10.5546875" style="18" customWidth="1"/>
    <col min="12550" max="12550" width="9.88671875" style="18" customWidth="1"/>
    <col min="12551" max="12551" width="12.6640625" style="18" customWidth="1"/>
    <col min="12552" max="12800" width="9.109375" style="18"/>
    <col min="12801" max="12801" width="4.33203125" style="18" customWidth="1"/>
    <col min="12802" max="12802" width="14.44140625" style="18" customWidth="1"/>
    <col min="12803" max="12803" width="38.33203125" style="18" customWidth="1"/>
    <col min="12804" max="12804" width="4.5546875" style="18" customWidth="1"/>
    <col min="12805" max="12805" width="10.5546875" style="18" customWidth="1"/>
    <col min="12806" max="12806" width="9.88671875" style="18" customWidth="1"/>
    <col min="12807" max="12807" width="12.6640625" style="18" customWidth="1"/>
    <col min="12808" max="13056" width="9.109375" style="18"/>
    <col min="13057" max="13057" width="4.33203125" style="18" customWidth="1"/>
    <col min="13058" max="13058" width="14.44140625" style="18" customWidth="1"/>
    <col min="13059" max="13059" width="38.33203125" style="18" customWidth="1"/>
    <col min="13060" max="13060" width="4.5546875" style="18" customWidth="1"/>
    <col min="13061" max="13061" width="10.5546875" style="18" customWidth="1"/>
    <col min="13062" max="13062" width="9.88671875" style="18" customWidth="1"/>
    <col min="13063" max="13063" width="12.6640625" style="18" customWidth="1"/>
    <col min="13064" max="13312" width="9.109375" style="18"/>
    <col min="13313" max="13313" width="4.33203125" style="18" customWidth="1"/>
    <col min="13314" max="13314" width="14.44140625" style="18" customWidth="1"/>
    <col min="13315" max="13315" width="38.33203125" style="18" customWidth="1"/>
    <col min="13316" max="13316" width="4.5546875" style="18" customWidth="1"/>
    <col min="13317" max="13317" width="10.5546875" style="18" customWidth="1"/>
    <col min="13318" max="13318" width="9.88671875" style="18" customWidth="1"/>
    <col min="13319" max="13319" width="12.6640625" style="18" customWidth="1"/>
    <col min="13320" max="13568" width="9.109375" style="18"/>
    <col min="13569" max="13569" width="4.33203125" style="18" customWidth="1"/>
    <col min="13570" max="13570" width="14.44140625" style="18" customWidth="1"/>
    <col min="13571" max="13571" width="38.33203125" style="18" customWidth="1"/>
    <col min="13572" max="13572" width="4.5546875" style="18" customWidth="1"/>
    <col min="13573" max="13573" width="10.5546875" style="18" customWidth="1"/>
    <col min="13574" max="13574" width="9.88671875" style="18" customWidth="1"/>
    <col min="13575" max="13575" width="12.6640625" style="18" customWidth="1"/>
    <col min="13576" max="13824" width="9.109375" style="18"/>
    <col min="13825" max="13825" width="4.33203125" style="18" customWidth="1"/>
    <col min="13826" max="13826" width="14.44140625" style="18" customWidth="1"/>
    <col min="13827" max="13827" width="38.33203125" style="18" customWidth="1"/>
    <col min="13828" max="13828" width="4.5546875" style="18" customWidth="1"/>
    <col min="13829" max="13829" width="10.5546875" style="18" customWidth="1"/>
    <col min="13830" max="13830" width="9.88671875" style="18" customWidth="1"/>
    <col min="13831" max="13831" width="12.6640625" style="18" customWidth="1"/>
    <col min="13832" max="14080" width="9.109375" style="18"/>
    <col min="14081" max="14081" width="4.33203125" style="18" customWidth="1"/>
    <col min="14082" max="14082" width="14.44140625" style="18" customWidth="1"/>
    <col min="14083" max="14083" width="38.33203125" style="18" customWidth="1"/>
    <col min="14084" max="14084" width="4.5546875" style="18" customWidth="1"/>
    <col min="14085" max="14085" width="10.5546875" style="18" customWidth="1"/>
    <col min="14086" max="14086" width="9.88671875" style="18" customWidth="1"/>
    <col min="14087" max="14087" width="12.6640625" style="18" customWidth="1"/>
    <col min="14088" max="14336" width="9.109375" style="18"/>
    <col min="14337" max="14337" width="4.33203125" style="18" customWidth="1"/>
    <col min="14338" max="14338" width="14.44140625" style="18" customWidth="1"/>
    <col min="14339" max="14339" width="38.33203125" style="18" customWidth="1"/>
    <col min="14340" max="14340" width="4.5546875" style="18" customWidth="1"/>
    <col min="14341" max="14341" width="10.5546875" style="18" customWidth="1"/>
    <col min="14342" max="14342" width="9.88671875" style="18" customWidth="1"/>
    <col min="14343" max="14343" width="12.6640625" style="18" customWidth="1"/>
    <col min="14344" max="14592" width="9.109375" style="18"/>
    <col min="14593" max="14593" width="4.33203125" style="18" customWidth="1"/>
    <col min="14594" max="14594" width="14.44140625" style="18" customWidth="1"/>
    <col min="14595" max="14595" width="38.33203125" style="18" customWidth="1"/>
    <col min="14596" max="14596" width="4.5546875" style="18" customWidth="1"/>
    <col min="14597" max="14597" width="10.5546875" style="18" customWidth="1"/>
    <col min="14598" max="14598" width="9.88671875" style="18" customWidth="1"/>
    <col min="14599" max="14599" width="12.6640625" style="18" customWidth="1"/>
    <col min="14600" max="14848" width="9.109375" style="18"/>
    <col min="14849" max="14849" width="4.33203125" style="18" customWidth="1"/>
    <col min="14850" max="14850" width="14.44140625" style="18" customWidth="1"/>
    <col min="14851" max="14851" width="38.33203125" style="18" customWidth="1"/>
    <col min="14852" max="14852" width="4.5546875" style="18" customWidth="1"/>
    <col min="14853" max="14853" width="10.5546875" style="18" customWidth="1"/>
    <col min="14854" max="14854" width="9.88671875" style="18" customWidth="1"/>
    <col min="14855" max="14855" width="12.6640625" style="18" customWidth="1"/>
    <col min="14856" max="15104" width="9.109375" style="18"/>
    <col min="15105" max="15105" width="4.33203125" style="18" customWidth="1"/>
    <col min="15106" max="15106" width="14.44140625" style="18" customWidth="1"/>
    <col min="15107" max="15107" width="38.33203125" style="18" customWidth="1"/>
    <col min="15108" max="15108" width="4.5546875" style="18" customWidth="1"/>
    <col min="15109" max="15109" width="10.5546875" style="18" customWidth="1"/>
    <col min="15110" max="15110" width="9.88671875" style="18" customWidth="1"/>
    <col min="15111" max="15111" width="12.6640625" style="18" customWidth="1"/>
    <col min="15112" max="15360" width="9.109375" style="18"/>
    <col min="15361" max="15361" width="4.33203125" style="18" customWidth="1"/>
    <col min="15362" max="15362" width="14.44140625" style="18" customWidth="1"/>
    <col min="15363" max="15363" width="38.33203125" style="18" customWidth="1"/>
    <col min="15364" max="15364" width="4.5546875" style="18" customWidth="1"/>
    <col min="15365" max="15365" width="10.5546875" style="18" customWidth="1"/>
    <col min="15366" max="15366" width="9.88671875" style="18" customWidth="1"/>
    <col min="15367" max="15367" width="12.6640625" style="18" customWidth="1"/>
    <col min="15368" max="15616" width="9.109375" style="18"/>
    <col min="15617" max="15617" width="4.33203125" style="18" customWidth="1"/>
    <col min="15618" max="15618" width="14.44140625" style="18" customWidth="1"/>
    <col min="15619" max="15619" width="38.33203125" style="18" customWidth="1"/>
    <col min="15620" max="15620" width="4.5546875" style="18" customWidth="1"/>
    <col min="15621" max="15621" width="10.5546875" style="18" customWidth="1"/>
    <col min="15622" max="15622" width="9.88671875" style="18" customWidth="1"/>
    <col min="15623" max="15623" width="12.6640625" style="18" customWidth="1"/>
    <col min="15624" max="15872" width="9.109375" style="18"/>
    <col min="15873" max="15873" width="4.33203125" style="18" customWidth="1"/>
    <col min="15874" max="15874" width="14.44140625" style="18" customWidth="1"/>
    <col min="15875" max="15875" width="38.33203125" style="18" customWidth="1"/>
    <col min="15876" max="15876" width="4.5546875" style="18" customWidth="1"/>
    <col min="15877" max="15877" width="10.5546875" style="18" customWidth="1"/>
    <col min="15878" max="15878" width="9.88671875" style="18" customWidth="1"/>
    <col min="15879" max="15879" width="12.6640625" style="18" customWidth="1"/>
    <col min="15880" max="16128" width="9.109375" style="18"/>
    <col min="16129" max="16129" width="4.33203125" style="18" customWidth="1"/>
    <col min="16130" max="16130" width="14.44140625" style="18" customWidth="1"/>
    <col min="16131" max="16131" width="38.33203125" style="18" customWidth="1"/>
    <col min="16132" max="16132" width="4.5546875" style="18" customWidth="1"/>
    <col min="16133" max="16133" width="10.5546875" style="18" customWidth="1"/>
    <col min="16134" max="16134" width="9.88671875" style="18" customWidth="1"/>
    <col min="16135" max="16135" width="12.6640625" style="18" customWidth="1"/>
    <col min="16136" max="16384" width="9.109375" style="18"/>
  </cols>
  <sheetData>
    <row r="1" spans="1:7" ht="15.6">
      <c r="A1" s="255" t="s">
        <v>11</v>
      </c>
      <c r="B1" s="255"/>
      <c r="C1" s="256"/>
      <c r="D1" s="255"/>
      <c r="E1" s="255"/>
      <c r="F1" s="255"/>
      <c r="G1" s="255"/>
    </row>
    <row r="2" spans="1:7" ht="24.9" customHeight="1">
      <c r="A2" s="19" t="s">
        <v>97</v>
      </c>
      <c r="B2" s="20"/>
      <c r="C2" s="257"/>
      <c r="D2" s="257"/>
      <c r="E2" s="257"/>
      <c r="F2" s="257"/>
      <c r="G2" s="258"/>
    </row>
    <row r="3" spans="1:7" ht="24.9" hidden="1" customHeight="1">
      <c r="A3" s="19" t="s">
        <v>13</v>
      </c>
      <c r="B3" s="20"/>
      <c r="C3" s="257"/>
      <c r="D3" s="257"/>
      <c r="E3" s="257"/>
      <c r="F3" s="257"/>
      <c r="G3" s="258"/>
    </row>
    <row r="4" spans="1:7" ht="24.9" hidden="1" customHeight="1">
      <c r="A4" s="19" t="s">
        <v>14</v>
      </c>
      <c r="B4" s="20"/>
      <c r="C4" s="257"/>
      <c r="D4" s="257"/>
      <c r="E4" s="257"/>
      <c r="F4" s="257"/>
      <c r="G4" s="258"/>
    </row>
    <row r="5" spans="1:7" hidden="1">
      <c r="B5" s="21"/>
      <c r="C5" s="22"/>
      <c r="D5" s="23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CE,Tučné"RTS Stavitel +,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14"/>
  </cols>
  <sheetData>
    <row r="1" spans="1:7">
      <c r="A1" s="13" t="s">
        <v>0</v>
      </c>
    </row>
    <row r="2" spans="1:7" ht="57.75" customHeight="1">
      <c r="A2" s="259" t="s">
        <v>1</v>
      </c>
      <c r="B2" s="259"/>
      <c r="C2" s="259"/>
      <c r="D2" s="259"/>
      <c r="E2" s="259"/>
      <c r="F2" s="259"/>
      <c r="G2" s="25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33203125" defaultRowHeight="13.2"/>
  <cols>
    <col min="1" max="1" width="4.33203125" style="3" customWidth="1"/>
    <col min="2" max="2" width="14.44140625" style="3" customWidth="1"/>
    <col min="3" max="3" width="38.33203125" style="9" customWidth="1"/>
    <col min="4" max="4" width="4.5546875" style="3" customWidth="1"/>
    <col min="5" max="5" width="10.5546875" style="3" customWidth="1"/>
    <col min="6" max="6" width="9.6640625" style="3" customWidth="1"/>
    <col min="7" max="7" width="12.6640625" style="3" customWidth="1"/>
    <col min="8" max="256" width="9.33203125" style="3"/>
    <col min="257" max="257" width="4.33203125" style="3" customWidth="1"/>
    <col min="258" max="258" width="14.44140625" style="3" customWidth="1"/>
    <col min="259" max="259" width="38.33203125" style="3" customWidth="1"/>
    <col min="260" max="260" width="4.5546875" style="3" customWidth="1"/>
    <col min="261" max="261" width="10.5546875" style="3" customWidth="1"/>
    <col min="262" max="262" width="9.6640625" style="3" customWidth="1"/>
    <col min="263" max="263" width="12.6640625" style="3" customWidth="1"/>
    <col min="264" max="512" width="9.33203125" style="3"/>
    <col min="513" max="513" width="4.33203125" style="3" customWidth="1"/>
    <col min="514" max="514" width="14.44140625" style="3" customWidth="1"/>
    <col min="515" max="515" width="38.33203125" style="3" customWidth="1"/>
    <col min="516" max="516" width="4.5546875" style="3" customWidth="1"/>
    <col min="517" max="517" width="10.5546875" style="3" customWidth="1"/>
    <col min="518" max="518" width="9.6640625" style="3" customWidth="1"/>
    <col min="519" max="519" width="12.6640625" style="3" customWidth="1"/>
    <col min="520" max="768" width="9.33203125" style="3"/>
    <col min="769" max="769" width="4.33203125" style="3" customWidth="1"/>
    <col min="770" max="770" width="14.44140625" style="3" customWidth="1"/>
    <col min="771" max="771" width="38.33203125" style="3" customWidth="1"/>
    <col min="772" max="772" width="4.5546875" style="3" customWidth="1"/>
    <col min="773" max="773" width="10.5546875" style="3" customWidth="1"/>
    <col min="774" max="774" width="9.6640625" style="3" customWidth="1"/>
    <col min="775" max="775" width="12.6640625" style="3" customWidth="1"/>
    <col min="776" max="1024" width="9.33203125" style="3"/>
    <col min="1025" max="1025" width="4.33203125" style="3" customWidth="1"/>
    <col min="1026" max="1026" width="14.44140625" style="3" customWidth="1"/>
    <col min="1027" max="1027" width="38.33203125" style="3" customWidth="1"/>
    <col min="1028" max="1028" width="4.5546875" style="3" customWidth="1"/>
    <col min="1029" max="1029" width="10.5546875" style="3" customWidth="1"/>
    <col min="1030" max="1030" width="9.6640625" style="3" customWidth="1"/>
    <col min="1031" max="1031" width="12.6640625" style="3" customWidth="1"/>
    <col min="1032" max="1280" width="9.33203125" style="3"/>
    <col min="1281" max="1281" width="4.33203125" style="3" customWidth="1"/>
    <col min="1282" max="1282" width="14.44140625" style="3" customWidth="1"/>
    <col min="1283" max="1283" width="38.33203125" style="3" customWidth="1"/>
    <col min="1284" max="1284" width="4.5546875" style="3" customWidth="1"/>
    <col min="1285" max="1285" width="10.5546875" style="3" customWidth="1"/>
    <col min="1286" max="1286" width="9.6640625" style="3" customWidth="1"/>
    <col min="1287" max="1287" width="12.6640625" style="3" customWidth="1"/>
    <col min="1288" max="1536" width="9.33203125" style="3"/>
    <col min="1537" max="1537" width="4.33203125" style="3" customWidth="1"/>
    <col min="1538" max="1538" width="14.44140625" style="3" customWidth="1"/>
    <col min="1539" max="1539" width="38.33203125" style="3" customWidth="1"/>
    <col min="1540" max="1540" width="4.5546875" style="3" customWidth="1"/>
    <col min="1541" max="1541" width="10.5546875" style="3" customWidth="1"/>
    <col min="1542" max="1542" width="9.6640625" style="3" customWidth="1"/>
    <col min="1543" max="1543" width="12.6640625" style="3" customWidth="1"/>
    <col min="1544" max="1792" width="9.33203125" style="3"/>
    <col min="1793" max="1793" width="4.33203125" style="3" customWidth="1"/>
    <col min="1794" max="1794" width="14.44140625" style="3" customWidth="1"/>
    <col min="1795" max="1795" width="38.33203125" style="3" customWidth="1"/>
    <col min="1796" max="1796" width="4.5546875" style="3" customWidth="1"/>
    <col min="1797" max="1797" width="10.5546875" style="3" customWidth="1"/>
    <col min="1798" max="1798" width="9.6640625" style="3" customWidth="1"/>
    <col min="1799" max="1799" width="12.6640625" style="3" customWidth="1"/>
    <col min="1800" max="2048" width="9.33203125" style="3"/>
    <col min="2049" max="2049" width="4.33203125" style="3" customWidth="1"/>
    <col min="2050" max="2050" width="14.44140625" style="3" customWidth="1"/>
    <col min="2051" max="2051" width="38.33203125" style="3" customWidth="1"/>
    <col min="2052" max="2052" width="4.5546875" style="3" customWidth="1"/>
    <col min="2053" max="2053" width="10.5546875" style="3" customWidth="1"/>
    <col min="2054" max="2054" width="9.6640625" style="3" customWidth="1"/>
    <col min="2055" max="2055" width="12.6640625" style="3" customWidth="1"/>
    <col min="2056" max="2304" width="9.33203125" style="3"/>
    <col min="2305" max="2305" width="4.33203125" style="3" customWidth="1"/>
    <col min="2306" max="2306" width="14.44140625" style="3" customWidth="1"/>
    <col min="2307" max="2307" width="38.33203125" style="3" customWidth="1"/>
    <col min="2308" max="2308" width="4.5546875" style="3" customWidth="1"/>
    <col min="2309" max="2309" width="10.5546875" style="3" customWidth="1"/>
    <col min="2310" max="2310" width="9.6640625" style="3" customWidth="1"/>
    <col min="2311" max="2311" width="12.6640625" style="3" customWidth="1"/>
    <col min="2312" max="2560" width="9.33203125" style="3"/>
    <col min="2561" max="2561" width="4.33203125" style="3" customWidth="1"/>
    <col min="2562" max="2562" width="14.44140625" style="3" customWidth="1"/>
    <col min="2563" max="2563" width="38.33203125" style="3" customWidth="1"/>
    <col min="2564" max="2564" width="4.5546875" style="3" customWidth="1"/>
    <col min="2565" max="2565" width="10.5546875" style="3" customWidth="1"/>
    <col min="2566" max="2566" width="9.6640625" style="3" customWidth="1"/>
    <col min="2567" max="2567" width="12.6640625" style="3" customWidth="1"/>
    <col min="2568" max="2816" width="9.33203125" style="3"/>
    <col min="2817" max="2817" width="4.33203125" style="3" customWidth="1"/>
    <col min="2818" max="2818" width="14.44140625" style="3" customWidth="1"/>
    <col min="2819" max="2819" width="38.33203125" style="3" customWidth="1"/>
    <col min="2820" max="2820" width="4.5546875" style="3" customWidth="1"/>
    <col min="2821" max="2821" width="10.5546875" style="3" customWidth="1"/>
    <col min="2822" max="2822" width="9.6640625" style="3" customWidth="1"/>
    <col min="2823" max="2823" width="12.6640625" style="3" customWidth="1"/>
    <col min="2824" max="3072" width="9.33203125" style="3"/>
    <col min="3073" max="3073" width="4.33203125" style="3" customWidth="1"/>
    <col min="3074" max="3074" width="14.44140625" style="3" customWidth="1"/>
    <col min="3075" max="3075" width="38.33203125" style="3" customWidth="1"/>
    <col min="3076" max="3076" width="4.5546875" style="3" customWidth="1"/>
    <col min="3077" max="3077" width="10.5546875" style="3" customWidth="1"/>
    <col min="3078" max="3078" width="9.6640625" style="3" customWidth="1"/>
    <col min="3079" max="3079" width="12.6640625" style="3" customWidth="1"/>
    <col min="3080" max="3328" width="9.33203125" style="3"/>
    <col min="3329" max="3329" width="4.33203125" style="3" customWidth="1"/>
    <col min="3330" max="3330" width="14.44140625" style="3" customWidth="1"/>
    <col min="3331" max="3331" width="38.33203125" style="3" customWidth="1"/>
    <col min="3332" max="3332" width="4.5546875" style="3" customWidth="1"/>
    <col min="3333" max="3333" width="10.5546875" style="3" customWidth="1"/>
    <col min="3334" max="3334" width="9.6640625" style="3" customWidth="1"/>
    <col min="3335" max="3335" width="12.6640625" style="3" customWidth="1"/>
    <col min="3336" max="3584" width="9.33203125" style="3"/>
    <col min="3585" max="3585" width="4.33203125" style="3" customWidth="1"/>
    <col min="3586" max="3586" width="14.44140625" style="3" customWidth="1"/>
    <col min="3587" max="3587" width="38.33203125" style="3" customWidth="1"/>
    <col min="3588" max="3588" width="4.5546875" style="3" customWidth="1"/>
    <col min="3589" max="3589" width="10.5546875" style="3" customWidth="1"/>
    <col min="3590" max="3590" width="9.6640625" style="3" customWidth="1"/>
    <col min="3591" max="3591" width="12.6640625" style="3" customWidth="1"/>
    <col min="3592" max="3840" width="9.33203125" style="3"/>
    <col min="3841" max="3841" width="4.33203125" style="3" customWidth="1"/>
    <col min="3842" max="3842" width="14.44140625" style="3" customWidth="1"/>
    <col min="3843" max="3843" width="38.33203125" style="3" customWidth="1"/>
    <col min="3844" max="3844" width="4.5546875" style="3" customWidth="1"/>
    <col min="3845" max="3845" width="10.5546875" style="3" customWidth="1"/>
    <col min="3846" max="3846" width="9.6640625" style="3" customWidth="1"/>
    <col min="3847" max="3847" width="12.6640625" style="3" customWidth="1"/>
    <col min="3848" max="4096" width="9.33203125" style="3"/>
    <col min="4097" max="4097" width="4.33203125" style="3" customWidth="1"/>
    <col min="4098" max="4098" width="14.44140625" style="3" customWidth="1"/>
    <col min="4099" max="4099" width="38.33203125" style="3" customWidth="1"/>
    <col min="4100" max="4100" width="4.5546875" style="3" customWidth="1"/>
    <col min="4101" max="4101" width="10.5546875" style="3" customWidth="1"/>
    <col min="4102" max="4102" width="9.6640625" style="3" customWidth="1"/>
    <col min="4103" max="4103" width="12.6640625" style="3" customWidth="1"/>
    <col min="4104" max="4352" width="9.33203125" style="3"/>
    <col min="4353" max="4353" width="4.33203125" style="3" customWidth="1"/>
    <col min="4354" max="4354" width="14.44140625" style="3" customWidth="1"/>
    <col min="4355" max="4355" width="38.33203125" style="3" customWidth="1"/>
    <col min="4356" max="4356" width="4.5546875" style="3" customWidth="1"/>
    <col min="4357" max="4357" width="10.5546875" style="3" customWidth="1"/>
    <col min="4358" max="4358" width="9.6640625" style="3" customWidth="1"/>
    <col min="4359" max="4359" width="12.6640625" style="3" customWidth="1"/>
    <col min="4360" max="4608" width="9.33203125" style="3"/>
    <col min="4609" max="4609" width="4.33203125" style="3" customWidth="1"/>
    <col min="4610" max="4610" width="14.44140625" style="3" customWidth="1"/>
    <col min="4611" max="4611" width="38.33203125" style="3" customWidth="1"/>
    <col min="4612" max="4612" width="4.5546875" style="3" customWidth="1"/>
    <col min="4613" max="4613" width="10.5546875" style="3" customWidth="1"/>
    <col min="4614" max="4614" width="9.6640625" style="3" customWidth="1"/>
    <col min="4615" max="4615" width="12.6640625" style="3" customWidth="1"/>
    <col min="4616" max="4864" width="9.33203125" style="3"/>
    <col min="4865" max="4865" width="4.33203125" style="3" customWidth="1"/>
    <col min="4866" max="4866" width="14.44140625" style="3" customWidth="1"/>
    <col min="4867" max="4867" width="38.33203125" style="3" customWidth="1"/>
    <col min="4868" max="4868" width="4.5546875" style="3" customWidth="1"/>
    <col min="4869" max="4869" width="10.5546875" style="3" customWidth="1"/>
    <col min="4870" max="4870" width="9.6640625" style="3" customWidth="1"/>
    <col min="4871" max="4871" width="12.6640625" style="3" customWidth="1"/>
    <col min="4872" max="5120" width="9.33203125" style="3"/>
    <col min="5121" max="5121" width="4.33203125" style="3" customWidth="1"/>
    <col min="5122" max="5122" width="14.44140625" style="3" customWidth="1"/>
    <col min="5123" max="5123" width="38.33203125" style="3" customWidth="1"/>
    <col min="5124" max="5124" width="4.5546875" style="3" customWidth="1"/>
    <col min="5125" max="5125" width="10.5546875" style="3" customWidth="1"/>
    <col min="5126" max="5126" width="9.6640625" style="3" customWidth="1"/>
    <col min="5127" max="5127" width="12.6640625" style="3" customWidth="1"/>
    <col min="5128" max="5376" width="9.33203125" style="3"/>
    <col min="5377" max="5377" width="4.33203125" style="3" customWidth="1"/>
    <col min="5378" max="5378" width="14.44140625" style="3" customWidth="1"/>
    <col min="5379" max="5379" width="38.33203125" style="3" customWidth="1"/>
    <col min="5380" max="5380" width="4.5546875" style="3" customWidth="1"/>
    <col min="5381" max="5381" width="10.5546875" style="3" customWidth="1"/>
    <col min="5382" max="5382" width="9.6640625" style="3" customWidth="1"/>
    <col min="5383" max="5383" width="12.6640625" style="3" customWidth="1"/>
    <col min="5384" max="5632" width="9.33203125" style="3"/>
    <col min="5633" max="5633" width="4.33203125" style="3" customWidth="1"/>
    <col min="5634" max="5634" width="14.44140625" style="3" customWidth="1"/>
    <col min="5635" max="5635" width="38.33203125" style="3" customWidth="1"/>
    <col min="5636" max="5636" width="4.5546875" style="3" customWidth="1"/>
    <col min="5637" max="5637" width="10.5546875" style="3" customWidth="1"/>
    <col min="5638" max="5638" width="9.6640625" style="3" customWidth="1"/>
    <col min="5639" max="5639" width="12.6640625" style="3" customWidth="1"/>
    <col min="5640" max="5888" width="9.33203125" style="3"/>
    <col min="5889" max="5889" width="4.33203125" style="3" customWidth="1"/>
    <col min="5890" max="5890" width="14.44140625" style="3" customWidth="1"/>
    <col min="5891" max="5891" width="38.33203125" style="3" customWidth="1"/>
    <col min="5892" max="5892" width="4.5546875" style="3" customWidth="1"/>
    <col min="5893" max="5893" width="10.5546875" style="3" customWidth="1"/>
    <col min="5894" max="5894" width="9.6640625" style="3" customWidth="1"/>
    <col min="5895" max="5895" width="12.6640625" style="3" customWidth="1"/>
    <col min="5896" max="6144" width="9.33203125" style="3"/>
    <col min="6145" max="6145" width="4.33203125" style="3" customWidth="1"/>
    <col min="6146" max="6146" width="14.44140625" style="3" customWidth="1"/>
    <col min="6147" max="6147" width="38.33203125" style="3" customWidth="1"/>
    <col min="6148" max="6148" width="4.5546875" style="3" customWidth="1"/>
    <col min="6149" max="6149" width="10.5546875" style="3" customWidth="1"/>
    <col min="6150" max="6150" width="9.6640625" style="3" customWidth="1"/>
    <col min="6151" max="6151" width="12.6640625" style="3" customWidth="1"/>
    <col min="6152" max="6400" width="9.33203125" style="3"/>
    <col min="6401" max="6401" width="4.33203125" style="3" customWidth="1"/>
    <col min="6402" max="6402" width="14.44140625" style="3" customWidth="1"/>
    <col min="6403" max="6403" width="38.33203125" style="3" customWidth="1"/>
    <col min="6404" max="6404" width="4.5546875" style="3" customWidth="1"/>
    <col min="6405" max="6405" width="10.5546875" style="3" customWidth="1"/>
    <col min="6406" max="6406" width="9.6640625" style="3" customWidth="1"/>
    <col min="6407" max="6407" width="12.6640625" style="3" customWidth="1"/>
    <col min="6408" max="6656" width="9.33203125" style="3"/>
    <col min="6657" max="6657" width="4.33203125" style="3" customWidth="1"/>
    <col min="6658" max="6658" width="14.44140625" style="3" customWidth="1"/>
    <col min="6659" max="6659" width="38.33203125" style="3" customWidth="1"/>
    <col min="6660" max="6660" width="4.5546875" style="3" customWidth="1"/>
    <col min="6661" max="6661" width="10.5546875" style="3" customWidth="1"/>
    <col min="6662" max="6662" width="9.6640625" style="3" customWidth="1"/>
    <col min="6663" max="6663" width="12.6640625" style="3" customWidth="1"/>
    <col min="6664" max="6912" width="9.33203125" style="3"/>
    <col min="6913" max="6913" width="4.33203125" style="3" customWidth="1"/>
    <col min="6914" max="6914" width="14.44140625" style="3" customWidth="1"/>
    <col min="6915" max="6915" width="38.33203125" style="3" customWidth="1"/>
    <col min="6916" max="6916" width="4.5546875" style="3" customWidth="1"/>
    <col min="6917" max="6917" width="10.5546875" style="3" customWidth="1"/>
    <col min="6918" max="6918" width="9.6640625" style="3" customWidth="1"/>
    <col min="6919" max="6919" width="12.6640625" style="3" customWidth="1"/>
    <col min="6920" max="7168" width="9.33203125" style="3"/>
    <col min="7169" max="7169" width="4.33203125" style="3" customWidth="1"/>
    <col min="7170" max="7170" width="14.44140625" style="3" customWidth="1"/>
    <col min="7171" max="7171" width="38.33203125" style="3" customWidth="1"/>
    <col min="7172" max="7172" width="4.5546875" style="3" customWidth="1"/>
    <col min="7173" max="7173" width="10.5546875" style="3" customWidth="1"/>
    <col min="7174" max="7174" width="9.6640625" style="3" customWidth="1"/>
    <col min="7175" max="7175" width="12.6640625" style="3" customWidth="1"/>
    <col min="7176" max="7424" width="9.33203125" style="3"/>
    <col min="7425" max="7425" width="4.33203125" style="3" customWidth="1"/>
    <col min="7426" max="7426" width="14.44140625" style="3" customWidth="1"/>
    <col min="7427" max="7427" width="38.33203125" style="3" customWidth="1"/>
    <col min="7428" max="7428" width="4.5546875" style="3" customWidth="1"/>
    <col min="7429" max="7429" width="10.5546875" style="3" customWidth="1"/>
    <col min="7430" max="7430" width="9.6640625" style="3" customWidth="1"/>
    <col min="7431" max="7431" width="12.6640625" style="3" customWidth="1"/>
    <col min="7432" max="7680" width="9.33203125" style="3"/>
    <col min="7681" max="7681" width="4.33203125" style="3" customWidth="1"/>
    <col min="7682" max="7682" width="14.44140625" style="3" customWidth="1"/>
    <col min="7683" max="7683" width="38.33203125" style="3" customWidth="1"/>
    <col min="7684" max="7684" width="4.5546875" style="3" customWidth="1"/>
    <col min="7685" max="7685" width="10.5546875" style="3" customWidth="1"/>
    <col min="7686" max="7686" width="9.6640625" style="3" customWidth="1"/>
    <col min="7687" max="7687" width="12.6640625" style="3" customWidth="1"/>
    <col min="7688" max="7936" width="9.33203125" style="3"/>
    <col min="7937" max="7937" width="4.33203125" style="3" customWidth="1"/>
    <col min="7938" max="7938" width="14.44140625" style="3" customWidth="1"/>
    <col min="7939" max="7939" width="38.33203125" style="3" customWidth="1"/>
    <col min="7940" max="7940" width="4.5546875" style="3" customWidth="1"/>
    <col min="7941" max="7941" width="10.5546875" style="3" customWidth="1"/>
    <col min="7942" max="7942" width="9.6640625" style="3" customWidth="1"/>
    <col min="7943" max="7943" width="12.6640625" style="3" customWidth="1"/>
    <col min="7944" max="8192" width="9.33203125" style="3"/>
    <col min="8193" max="8193" width="4.33203125" style="3" customWidth="1"/>
    <col min="8194" max="8194" width="14.44140625" style="3" customWidth="1"/>
    <col min="8195" max="8195" width="38.33203125" style="3" customWidth="1"/>
    <col min="8196" max="8196" width="4.5546875" style="3" customWidth="1"/>
    <col min="8197" max="8197" width="10.5546875" style="3" customWidth="1"/>
    <col min="8198" max="8198" width="9.6640625" style="3" customWidth="1"/>
    <col min="8199" max="8199" width="12.6640625" style="3" customWidth="1"/>
    <col min="8200" max="8448" width="9.33203125" style="3"/>
    <col min="8449" max="8449" width="4.33203125" style="3" customWidth="1"/>
    <col min="8450" max="8450" width="14.44140625" style="3" customWidth="1"/>
    <col min="8451" max="8451" width="38.33203125" style="3" customWidth="1"/>
    <col min="8452" max="8452" width="4.5546875" style="3" customWidth="1"/>
    <col min="8453" max="8453" width="10.5546875" style="3" customWidth="1"/>
    <col min="8454" max="8454" width="9.6640625" style="3" customWidth="1"/>
    <col min="8455" max="8455" width="12.6640625" style="3" customWidth="1"/>
    <col min="8456" max="8704" width="9.33203125" style="3"/>
    <col min="8705" max="8705" width="4.33203125" style="3" customWidth="1"/>
    <col min="8706" max="8706" width="14.44140625" style="3" customWidth="1"/>
    <col min="8707" max="8707" width="38.33203125" style="3" customWidth="1"/>
    <col min="8708" max="8708" width="4.5546875" style="3" customWidth="1"/>
    <col min="8709" max="8709" width="10.5546875" style="3" customWidth="1"/>
    <col min="8710" max="8710" width="9.6640625" style="3" customWidth="1"/>
    <col min="8711" max="8711" width="12.6640625" style="3" customWidth="1"/>
    <col min="8712" max="8960" width="9.33203125" style="3"/>
    <col min="8961" max="8961" width="4.33203125" style="3" customWidth="1"/>
    <col min="8962" max="8962" width="14.44140625" style="3" customWidth="1"/>
    <col min="8963" max="8963" width="38.33203125" style="3" customWidth="1"/>
    <col min="8964" max="8964" width="4.5546875" style="3" customWidth="1"/>
    <col min="8965" max="8965" width="10.5546875" style="3" customWidth="1"/>
    <col min="8966" max="8966" width="9.6640625" style="3" customWidth="1"/>
    <col min="8967" max="8967" width="12.6640625" style="3" customWidth="1"/>
    <col min="8968" max="9216" width="9.33203125" style="3"/>
    <col min="9217" max="9217" width="4.33203125" style="3" customWidth="1"/>
    <col min="9218" max="9218" width="14.44140625" style="3" customWidth="1"/>
    <col min="9219" max="9219" width="38.33203125" style="3" customWidth="1"/>
    <col min="9220" max="9220" width="4.5546875" style="3" customWidth="1"/>
    <col min="9221" max="9221" width="10.5546875" style="3" customWidth="1"/>
    <col min="9222" max="9222" width="9.6640625" style="3" customWidth="1"/>
    <col min="9223" max="9223" width="12.6640625" style="3" customWidth="1"/>
    <col min="9224" max="9472" width="9.33203125" style="3"/>
    <col min="9473" max="9473" width="4.33203125" style="3" customWidth="1"/>
    <col min="9474" max="9474" width="14.44140625" style="3" customWidth="1"/>
    <col min="9475" max="9475" width="38.33203125" style="3" customWidth="1"/>
    <col min="9476" max="9476" width="4.5546875" style="3" customWidth="1"/>
    <col min="9477" max="9477" width="10.5546875" style="3" customWidth="1"/>
    <col min="9478" max="9478" width="9.6640625" style="3" customWidth="1"/>
    <col min="9479" max="9479" width="12.6640625" style="3" customWidth="1"/>
    <col min="9480" max="9728" width="9.33203125" style="3"/>
    <col min="9729" max="9729" width="4.33203125" style="3" customWidth="1"/>
    <col min="9730" max="9730" width="14.44140625" style="3" customWidth="1"/>
    <col min="9731" max="9731" width="38.33203125" style="3" customWidth="1"/>
    <col min="9732" max="9732" width="4.5546875" style="3" customWidth="1"/>
    <col min="9733" max="9733" width="10.5546875" style="3" customWidth="1"/>
    <col min="9734" max="9734" width="9.6640625" style="3" customWidth="1"/>
    <col min="9735" max="9735" width="12.6640625" style="3" customWidth="1"/>
    <col min="9736" max="9984" width="9.33203125" style="3"/>
    <col min="9985" max="9985" width="4.33203125" style="3" customWidth="1"/>
    <col min="9986" max="9986" width="14.44140625" style="3" customWidth="1"/>
    <col min="9987" max="9987" width="38.33203125" style="3" customWidth="1"/>
    <col min="9988" max="9988" width="4.5546875" style="3" customWidth="1"/>
    <col min="9989" max="9989" width="10.5546875" style="3" customWidth="1"/>
    <col min="9990" max="9990" width="9.6640625" style="3" customWidth="1"/>
    <col min="9991" max="9991" width="12.6640625" style="3" customWidth="1"/>
    <col min="9992" max="10240" width="9.33203125" style="3"/>
    <col min="10241" max="10241" width="4.33203125" style="3" customWidth="1"/>
    <col min="10242" max="10242" width="14.44140625" style="3" customWidth="1"/>
    <col min="10243" max="10243" width="38.33203125" style="3" customWidth="1"/>
    <col min="10244" max="10244" width="4.5546875" style="3" customWidth="1"/>
    <col min="10245" max="10245" width="10.5546875" style="3" customWidth="1"/>
    <col min="10246" max="10246" width="9.6640625" style="3" customWidth="1"/>
    <col min="10247" max="10247" width="12.6640625" style="3" customWidth="1"/>
    <col min="10248" max="10496" width="9.33203125" style="3"/>
    <col min="10497" max="10497" width="4.33203125" style="3" customWidth="1"/>
    <col min="10498" max="10498" width="14.44140625" style="3" customWidth="1"/>
    <col min="10499" max="10499" width="38.33203125" style="3" customWidth="1"/>
    <col min="10500" max="10500" width="4.5546875" style="3" customWidth="1"/>
    <col min="10501" max="10501" width="10.5546875" style="3" customWidth="1"/>
    <col min="10502" max="10502" width="9.6640625" style="3" customWidth="1"/>
    <col min="10503" max="10503" width="12.6640625" style="3" customWidth="1"/>
    <col min="10504" max="10752" width="9.33203125" style="3"/>
    <col min="10753" max="10753" width="4.33203125" style="3" customWidth="1"/>
    <col min="10754" max="10754" width="14.44140625" style="3" customWidth="1"/>
    <col min="10755" max="10755" width="38.33203125" style="3" customWidth="1"/>
    <col min="10756" max="10756" width="4.5546875" style="3" customWidth="1"/>
    <col min="10757" max="10757" width="10.5546875" style="3" customWidth="1"/>
    <col min="10758" max="10758" width="9.6640625" style="3" customWidth="1"/>
    <col min="10759" max="10759" width="12.6640625" style="3" customWidth="1"/>
    <col min="10760" max="11008" width="9.33203125" style="3"/>
    <col min="11009" max="11009" width="4.33203125" style="3" customWidth="1"/>
    <col min="11010" max="11010" width="14.44140625" style="3" customWidth="1"/>
    <col min="11011" max="11011" width="38.33203125" style="3" customWidth="1"/>
    <col min="11012" max="11012" width="4.5546875" style="3" customWidth="1"/>
    <col min="11013" max="11013" width="10.5546875" style="3" customWidth="1"/>
    <col min="11014" max="11014" width="9.6640625" style="3" customWidth="1"/>
    <col min="11015" max="11015" width="12.6640625" style="3" customWidth="1"/>
    <col min="11016" max="11264" width="9.33203125" style="3"/>
    <col min="11265" max="11265" width="4.33203125" style="3" customWidth="1"/>
    <col min="11266" max="11266" width="14.44140625" style="3" customWidth="1"/>
    <col min="11267" max="11267" width="38.33203125" style="3" customWidth="1"/>
    <col min="11268" max="11268" width="4.5546875" style="3" customWidth="1"/>
    <col min="11269" max="11269" width="10.5546875" style="3" customWidth="1"/>
    <col min="11270" max="11270" width="9.6640625" style="3" customWidth="1"/>
    <col min="11271" max="11271" width="12.6640625" style="3" customWidth="1"/>
    <col min="11272" max="11520" width="9.33203125" style="3"/>
    <col min="11521" max="11521" width="4.33203125" style="3" customWidth="1"/>
    <col min="11522" max="11522" width="14.44140625" style="3" customWidth="1"/>
    <col min="11523" max="11523" width="38.33203125" style="3" customWidth="1"/>
    <col min="11524" max="11524" width="4.5546875" style="3" customWidth="1"/>
    <col min="11525" max="11525" width="10.5546875" style="3" customWidth="1"/>
    <col min="11526" max="11526" width="9.6640625" style="3" customWidth="1"/>
    <col min="11527" max="11527" width="12.6640625" style="3" customWidth="1"/>
    <col min="11528" max="11776" width="9.33203125" style="3"/>
    <col min="11777" max="11777" width="4.33203125" style="3" customWidth="1"/>
    <col min="11778" max="11778" width="14.44140625" style="3" customWidth="1"/>
    <col min="11779" max="11779" width="38.33203125" style="3" customWidth="1"/>
    <col min="11780" max="11780" width="4.5546875" style="3" customWidth="1"/>
    <col min="11781" max="11781" width="10.5546875" style="3" customWidth="1"/>
    <col min="11782" max="11782" width="9.6640625" style="3" customWidth="1"/>
    <col min="11783" max="11783" width="12.6640625" style="3" customWidth="1"/>
    <col min="11784" max="12032" width="9.33203125" style="3"/>
    <col min="12033" max="12033" width="4.33203125" style="3" customWidth="1"/>
    <col min="12034" max="12034" width="14.44140625" style="3" customWidth="1"/>
    <col min="12035" max="12035" width="38.33203125" style="3" customWidth="1"/>
    <col min="12036" max="12036" width="4.5546875" style="3" customWidth="1"/>
    <col min="12037" max="12037" width="10.5546875" style="3" customWidth="1"/>
    <col min="12038" max="12038" width="9.6640625" style="3" customWidth="1"/>
    <col min="12039" max="12039" width="12.6640625" style="3" customWidth="1"/>
    <col min="12040" max="12288" width="9.33203125" style="3"/>
    <col min="12289" max="12289" width="4.33203125" style="3" customWidth="1"/>
    <col min="12290" max="12290" width="14.44140625" style="3" customWidth="1"/>
    <col min="12291" max="12291" width="38.33203125" style="3" customWidth="1"/>
    <col min="12292" max="12292" width="4.5546875" style="3" customWidth="1"/>
    <col min="12293" max="12293" width="10.5546875" style="3" customWidth="1"/>
    <col min="12294" max="12294" width="9.6640625" style="3" customWidth="1"/>
    <col min="12295" max="12295" width="12.6640625" style="3" customWidth="1"/>
    <col min="12296" max="12544" width="9.33203125" style="3"/>
    <col min="12545" max="12545" width="4.33203125" style="3" customWidth="1"/>
    <col min="12546" max="12546" width="14.44140625" style="3" customWidth="1"/>
    <col min="12547" max="12547" width="38.33203125" style="3" customWidth="1"/>
    <col min="12548" max="12548" width="4.5546875" style="3" customWidth="1"/>
    <col min="12549" max="12549" width="10.5546875" style="3" customWidth="1"/>
    <col min="12550" max="12550" width="9.6640625" style="3" customWidth="1"/>
    <col min="12551" max="12551" width="12.6640625" style="3" customWidth="1"/>
    <col min="12552" max="12800" width="9.33203125" style="3"/>
    <col min="12801" max="12801" width="4.33203125" style="3" customWidth="1"/>
    <col min="12802" max="12802" width="14.44140625" style="3" customWidth="1"/>
    <col min="12803" max="12803" width="38.33203125" style="3" customWidth="1"/>
    <col min="12804" max="12804" width="4.5546875" style="3" customWidth="1"/>
    <col min="12805" max="12805" width="10.5546875" style="3" customWidth="1"/>
    <col min="12806" max="12806" width="9.6640625" style="3" customWidth="1"/>
    <col min="12807" max="12807" width="12.6640625" style="3" customWidth="1"/>
    <col min="12808" max="13056" width="9.33203125" style="3"/>
    <col min="13057" max="13057" width="4.33203125" style="3" customWidth="1"/>
    <col min="13058" max="13058" width="14.44140625" style="3" customWidth="1"/>
    <col min="13059" max="13059" width="38.33203125" style="3" customWidth="1"/>
    <col min="13060" max="13060" width="4.5546875" style="3" customWidth="1"/>
    <col min="13061" max="13061" width="10.5546875" style="3" customWidth="1"/>
    <col min="13062" max="13062" width="9.6640625" style="3" customWidth="1"/>
    <col min="13063" max="13063" width="12.6640625" style="3" customWidth="1"/>
    <col min="13064" max="13312" width="9.33203125" style="3"/>
    <col min="13313" max="13313" width="4.33203125" style="3" customWidth="1"/>
    <col min="13314" max="13314" width="14.44140625" style="3" customWidth="1"/>
    <col min="13315" max="13315" width="38.33203125" style="3" customWidth="1"/>
    <col min="13316" max="13316" width="4.5546875" style="3" customWidth="1"/>
    <col min="13317" max="13317" width="10.5546875" style="3" customWidth="1"/>
    <col min="13318" max="13318" width="9.6640625" style="3" customWidth="1"/>
    <col min="13319" max="13319" width="12.6640625" style="3" customWidth="1"/>
    <col min="13320" max="13568" width="9.33203125" style="3"/>
    <col min="13569" max="13569" width="4.33203125" style="3" customWidth="1"/>
    <col min="13570" max="13570" width="14.44140625" style="3" customWidth="1"/>
    <col min="13571" max="13571" width="38.33203125" style="3" customWidth="1"/>
    <col min="13572" max="13572" width="4.5546875" style="3" customWidth="1"/>
    <col min="13573" max="13573" width="10.5546875" style="3" customWidth="1"/>
    <col min="13574" max="13574" width="9.6640625" style="3" customWidth="1"/>
    <col min="13575" max="13575" width="12.6640625" style="3" customWidth="1"/>
    <col min="13576" max="13824" width="9.33203125" style="3"/>
    <col min="13825" max="13825" width="4.33203125" style="3" customWidth="1"/>
    <col min="13826" max="13826" width="14.44140625" style="3" customWidth="1"/>
    <col min="13827" max="13827" width="38.33203125" style="3" customWidth="1"/>
    <col min="13828" max="13828" width="4.5546875" style="3" customWidth="1"/>
    <col min="13829" max="13829" width="10.5546875" style="3" customWidth="1"/>
    <col min="13830" max="13830" width="9.6640625" style="3" customWidth="1"/>
    <col min="13831" max="13831" width="12.6640625" style="3" customWidth="1"/>
    <col min="13832" max="14080" width="9.33203125" style="3"/>
    <col min="14081" max="14081" width="4.33203125" style="3" customWidth="1"/>
    <col min="14082" max="14082" width="14.44140625" style="3" customWidth="1"/>
    <col min="14083" max="14083" width="38.33203125" style="3" customWidth="1"/>
    <col min="14084" max="14084" width="4.5546875" style="3" customWidth="1"/>
    <col min="14085" max="14085" width="10.5546875" style="3" customWidth="1"/>
    <col min="14086" max="14086" width="9.6640625" style="3" customWidth="1"/>
    <col min="14087" max="14087" width="12.6640625" style="3" customWidth="1"/>
    <col min="14088" max="14336" width="9.33203125" style="3"/>
    <col min="14337" max="14337" width="4.33203125" style="3" customWidth="1"/>
    <col min="14338" max="14338" width="14.44140625" style="3" customWidth="1"/>
    <col min="14339" max="14339" width="38.33203125" style="3" customWidth="1"/>
    <col min="14340" max="14340" width="4.5546875" style="3" customWidth="1"/>
    <col min="14341" max="14341" width="10.5546875" style="3" customWidth="1"/>
    <col min="14342" max="14342" width="9.6640625" style="3" customWidth="1"/>
    <col min="14343" max="14343" width="12.6640625" style="3" customWidth="1"/>
    <col min="14344" max="14592" width="9.33203125" style="3"/>
    <col min="14593" max="14593" width="4.33203125" style="3" customWidth="1"/>
    <col min="14594" max="14594" width="14.44140625" style="3" customWidth="1"/>
    <col min="14595" max="14595" width="38.33203125" style="3" customWidth="1"/>
    <col min="14596" max="14596" width="4.5546875" style="3" customWidth="1"/>
    <col min="14597" max="14597" width="10.5546875" style="3" customWidth="1"/>
    <col min="14598" max="14598" width="9.6640625" style="3" customWidth="1"/>
    <col min="14599" max="14599" width="12.6640625" style="3" customWidth="1"/>
    <col min="14600" max="14848" width="9.33203125" style="3"/>
    <col min="14849" max="14849" width="4.33203125" style="3" customWidth="1"/>
    <col min="14850" max="14850" width="14.44140625" style="3" customWidth="1"/>
    <col min="14851" max="14851" width="38.33203125" style="3" customWidth="1"/>
    <col min="14852" max="14852" width="4.5546875" style="3" customWidth="1"/>
    <col min="14853" max="14853" width="10.5546875" style="3" customWidth="1"/>
    <col min="14854" max="14854" width="9.6640625" style="3" customWidth="1"/>
    <col min="14855" max="14855" width="12.6640625" style="3" customWidth="1"/>
    <col min="14856" max="15104" width="9.33203125" style="3"/>
    <col min="15105" max="15105" width="4.33203125" style="3" customWidth="1"/>
    <col min="15106" max="15106" width="14.44140625" style="3" customWidth="1"/>
    <col min="15107" max="15107" width="38.33203125" style="3" customWidth="1"/>
    <col min="15108" max="15108" width="4.5546875" style="3" customWidth="1"/>
    <col min="15109" max="15109" width="10.5546875" style="3" customWidth="1"/>
    <col min="15110" max="15110" width="9.6640625" style="3" customWidth="1"/>
    <col min="15111" max="15111" width="12.6640625" style="3" customWidth="1"/>
    <col min="15112" max="15360" width="9.33203125" style="3"/>
    <col min="15361" max="15361" width="4.33203125" style="3" customWidth="1"/>
    <col min="15362" max="15362" width="14.44140625" style="3" customWidth="1"/>
    <col min="15363" max="15363" width="38.33203125" style="3" customWidth="1"/>
    <col min="15364" max="15364" width="4.5546875" style="3" customWidth="1"/>
    <col min="15365" max="15365" width="10.5546875" style="3" customWidth="1"/>
    <col min="15366" max="15366" width="9.6640625" style="3" customWidth="1"/>
    <col min="15367" max="15367" width="12.6640625" style="3" customWidth="1"/>
    <col min="15368" max="15616" width="9.33203125" style="3"/>
    <col min="15617" max="15617" width="4.33203125" style="3" customWidth="1"/>
    <col min="15618" max="15618" width="14.44140625" style="3" customWidth="1"/>
    <col min="15619" max="15619" width="38.33203125" style="3" customWidth="1"/>
    <col min="15620" max="15620" width="4.5546875" style="3" customWidth="1"/>
    <col min="15621" max="15621" width="10.5546875" style="3" customWidth="1"/>
    <col min="15622" max="15622" width="9.6640625" style="3" customWidth="1"/>
    <col min="15623" max="15623" width="12.6640625" style="3" customWidth="1"/>
    <col min="15624" max="15872" width="9.33203125" style="3"/>
    <col min="15873" max="15873" width="4.33203125" style="3" customWidth="1"/>
    <col min="15874" max="15874" width="14.44140625" style="3" customWidth="1"/>
    <col min="15875" max="15875" width="38.33203125" style="3" customWidth="1"/>
    <col min="15876" max="15876" width="4.5546875" style="3" customWidth="1"/>
    <col min="15877" max="15877" width="10.5546875" style="3" customWidth="1"/>
    <col min="15878" max="15878" width="9.6640625" style="3" customWidth="1"/>
    <col min="15879" max="15879" width="12.6640625" style="3" customWidth="1"/>
    <col min="15880" max="16128" width="9.33203125" style="3"/>
    <col min="16129" max="16129" width="4.33203125" style="3" customWidth="1"/>
    <col min="16130" max="16130" width="14.44140625" style="3" customWidth="1"/>
    <col min="16131" max="16131" width="38.33203125" style="3" customWidth="1"/>
    <col min="16132" max="16132" width="4.5546875" style="3" customWidth="1"/>
    <col min="16133" max="16133" width="10.5546875" style="3" customWidth="1"/>
    <col min="16134" max="16134" width="9.6640625" style="3" customWidth="1"/>
    <col min="16135" max="16135" width="12.6640625" style="3" customWidth="1"/>
    <col min="16136" max="16384" width="9.33203125" style="3"/>
  </cols>
  <sheetData>
    <row r="1" spans="1:7" ht="15.6">
      <c r="A1" s="260" t="s">
        <v>11</v>
      </c>
      <c r="B1" s="260"/>
      <c r="C1" s="261"/>
      <c r="D1" s="260"/>
      <c r="E1" s="260"/>
      <c r="F1" s="260"/>
      <c r="G1" s="260"/>
    </row>
    <row r="2" spans="1:7" ht="25.2" customHeight="1">
      <c r="A2" s="4" t="s">
        <v>12</v>
      </c>
      <c r="B2" s="5"/>
      <c r="C2" s="262"/>
      <c r="D2" s="262"/>
      <c r="E2" s="262"/>
      <c r="F2" s="262"/>
      <c r="G2" s="263"/>
    </row>
    <row r="3" spans="1:7" ht="25.2" customHeight="1">
      <c r="A3" s="4" t="s">
        <v>13</v>
      </c>
      <c r="B3" s="5"/>
      <c r="C3" s="262"/>
      <c r="D3" s="262"/>
      <c r="E3" s="262"/>
      <c r="F3" s="262"/>
      <c r="G3" s="263"/>
    </row>
    <row r="4" spans="1:7" ht="25.2" customHeight="1">
      <c r="A4" s="4" t="s">
        <v>14</v>
      </c>
      <c r="B4" s="5"/>
      <c r="C4" s="262"/>
      <c r="D4" s="262"/>
      <c r="E4" s="262"/>
      <c r="F4" s="262"/>
      <c r="G4" s="263"/>
    </row>
    <row r="5" spans="1:7">
      <c r="B5" s="6"/>
      <c r="C5" s="7"/>
      <c r="D5" s="8"/>
    </row>
  </sheetData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3.2"/>
  <cols>
    <col min="1" max="16384" width="8.88671875" style="2"/>
  </cols>
  <sheetData>
    <row r="1" spans="1:7">
      <c r="A1" s="1" t="s">
        <v>0</v>
      </c>
    </row>
    <row r="2" spans="1:7" ht="57.75" customHeight="1">
      <c r="A2" s="264" t="s">
        <v>1</v>
      </c>
      <c r="B2" s="264"/>
      <c r="C2" s="264"/>
      <c r="D2" s="264"/>
      <c r="E2" s="264"/>
      <c r="F2" s="264"/>
      <c r="G2" s="26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37</vt:i4>
      </vt:variant>
    </vt:vector>
  </HeadingPairs>
  <TitlesOfParts>
    <vt:vector size="44" baseType="lpstr">
      <vt:lpstr>BP - Krycí list</vt:lpstr>
      <vt:lpstr>BP - Rekapitulace</vt:lpstr>
      <vt:lpstr>BP - Položky</vt:lpstr>
      <vt:lpstr>VzorPolozky (2)</vt:lpstr>
      <vt:lpstr>Pokyny pro vyplnění (2)</vt:lpstr>
      <vt:lpstr>VzorPolozky</vt:lpstr>
      <vt:lpstr>Pokyny pro vyplnění</vt:lpstr>
      <vt:lpstr>'BP - Krycí list'!cisloobjektu</vt:lpstr>
      <vt:lpstr>'BP - Krycí list'!cislostavby</vt:lpstr>
      <vt:lpstr>'BP - Krycí list'!Datum</vt:lpstr>
      <vt:lpstr>'BP - Rekapitulace'!Dil</vt:lpstr>
      <vt:lpstr>'BP - Rekapitulace'!Dodavka</vt:lpstr>
      <vt:lpstr>'BP - Rekapitulace'!HSV</vt:lpstr>
      <vt:lpstr>'BP - Rekapitulace'!HZS</vt:lpstr>
      <vt:lpstr>'BP - Krycí list'!JKSO</vt:lpstr>
      <vt:lpstr>'BP - Krycí list'!MJ</vt:lpstr>
      <vt:lpstr>'BP - Rekapitulace'!Mont</vt:lpstr>
      <vt:lpstr>'BP - Rekapitulace'!NazevDilu</vt:lpstr>
      <vt:lpstr>'BP - Krycí list'!nazevobjektu</vt:lpstr>
      <vt:lpstr>'BP - Krycí list'!nazevstavby</vt:lpstr>
      <vt:lpstr>'BP - Položky'!Názvy_tisku</vt:lpstr>
      <vt:lpstr>'BP - Rekapitulace'!Názvy_tisku</vt:lpstr>
      <vt:lpstr>'BP - Krycí list'!Objednatel</vt:lpstr>
      <vt:lpstr>'BP - Krycí list'!Oblast_tisku</vt:lpstr>
      <vt:lpstr>'BP - Položky'!Oblast_tisku</vt:lpstr>
      <vt:lpstr>'BP - Rekapitulace'!Oblast_tisku</vt:lpstr>
      <vt:lpstr>'BP - Krycí list'!PocetMJ</vt:lpstr>
      <vt:lpstr>'BP - Krycí list'!Poznamka</vt:lpstr>
      <vt:lpstr>'BP - Krycí list'!Projektant</vt:lpstr>
      <vt:lpstr>'BP - Rekapitulace'!PSV</vt:lpstr>
      <vt:lpstr>'BP - Krycí list'!SazbaDPH1</vt:lpstr>
      <vt:lpstr>'BP - Krycí list'!SazbaDPH2</vt:lpstr>
      <vt:lpstr>'BP - Položky'!SloupecCC</vt:lpstr>
      <vt:lpstr>'BP - Položky'!SloupecCisloPol</vt:lpstr>
      <vt:lpstr>'BP - Položky'!SloupecJC</vt:lpstr>
      <vt:lpstr>'BP - Položky'!SloupecMJ</vt:lpstr>
      <vt:lpstr>'BP - Položky'!SloupecMnozstvi</vt:lpstr>
      <vt:lpstr>'BP - Položky'!SloupecNazPol</vt:lpstr>
      <vt:lpstr>'BP - Položky'!SloupecPC</vt:lpstr>
      <vt:lpstr>'BP - Rekapitulace'!VRN</vt:lpstr>
      <vt:lpstr>'BP - Krycí list'!Zakazka</vt:lpstr>
      <vt:lpstr>'BP - Krycí list'!Zaklad22</vt:lpstr>
      <vt:lpstr>'BP - Krycí list'!Zaklad5</vt:lpstr>
      <vt:lpstr>'BP - Krycí list'!Zhotovitel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2018-12-17T12:53:00Z</dcterms:modified>
</cp:coreProperties>
</file>